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40" windowHeight="11760"/>
  </bookViews>
  <sheets>
    <sheet name="Лист1" sheetId="1" r:id="rId1"/>
  </sheets>
  <definedNames>
    <definedName name="_xlnm.Print_Titles" localSheetId="0">Лист1!$A:$B,Лист1!$10:$12</definedName>
    <definedName name="_xlnm.Print_Area" localSheetId="0">Лист1!$A$1:$AR$78</definedName>
  </definedNames>
  <calcPr calcId="144525"/>
</workbook>
</file>

<file path=xl/calcChain.xml><?xml version="1.0" encoding="utf-8"?>
<calcChain xmlns="http://schemas.openxmlformats.org/spreadsheetml/2006/main">
  <c r="D17" i="1" l="1"/>
  <c r="C77" i="1"/>
  <c r="AQ30" i="1"/>
  <c r="AR63" i="1"/>
  <c r="AQ63" i="1"/>
  <c r="AP63" i="1"/>
  <c r="AR52" i="1"/>
  <c r="AQ52" i="1"/>
  <c r="AP52" i="1"/>
  <c r="AR51" i="1"/>
  <c r="AQ51" i="1"/>
  <c r="AP51" i="1"/>
  <c r="AR49" i="1"/>
  <c r="AQ49" i="1"/>
  <c r="AP49" i="1"/>
  <c r="AR48" i="1"/>
  <c r="AQ48" i="1"/>
  <c r="AP48" i="1"/>
  <c r="AR46" i="1"/>
  <c r="AQ46" i="1"/>
  <c r="AP46" i="1"/>
  <c r="AR41" i="1"/>
  <c r="AQ41" i="1"/>
  <c r="AP41" i="1"/>
  <c r="AR36" i="1"/>
  <c r="AQ36" i="1"/>
  <c r="AP36" i="1"/>
  <c r="AR32" i="1"/>
  <c r="AQ32" i="1"/>
  <c r="AP32" i="1"/>
  <c r="AR28" i="1"/>
  <c r="AQ28" i="1"/>
  <c r="AP28" i="1"/>
  <c r="AR24" i="1"/>
  <c r="AQ24" i="1"/>
  <c r="AP24" i="1"/>
  <c r="AR14" i="1"/>
  <c r="AQ14" i="1"/>
  <c r="AP14" i="1"/>
  <c r="AP22" i="1"/>
  <c r="AR58" i="1" l="1"/>
  <c r="AQ58" i="1"/>
  <c r="AP58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R74" i="1" l="1"/>
  <c r="AQ74" i="1"/>
  <c r="AP74" i="1"/>
  <c r="AR71" i="1"/>
  <c r="AQ71" i="1"/>
  <c r="AP71" i="1"/>
  <c r="AR75" i="1"/>
  <c r="AQ75" i="1"/>
  <c r="AP75" i="1"/>
  <c r="AR72" i="1"/>
  <c r="AQ72" i="1"/>
  <c r="AP72" i="1"/>
  <c r="AR69" i="1"/>
  <c r="AQ69" i="1"/>
  <c r="AP69" i="1"/>
  <c r="AR67" i="1"/>
  <c r="AQ67" i="1"/>
  <c r="AP67" i="1"/>
  <c r="AR65" i="1"/>
  <c r="AQ65" i="1"/>
  <c r="AP65" i="1"/>
  <c r="AR61" i="1"/>
  <c r="AQ61" i="1"/>
  <c r="AP61" i="1"/>
  <c r="AR56" i="1"/>
  <c r="AQ56" i="1"/>
  <c r="AP56" i="1"/>
  <c r="AR54" i="1"/>
  <c r="AQ54" i="1"/>
  <c r="AP54" i="1"/>
  <c r="N55" i="1"/>
  <c r="G55" i="1"/>
  <c r="D55" i="1"/>
  <c r="AP43" i="1"/>
  <c r="AR39" i="1"/>
  <c r="AQ39" i="1"/>
  <c r="AP39" i="1"/>
  <c r="AP30" i="1"/>
  <c r="AR22" i="1"/>
  <c r="AQ22" i="1"/>
  <c r="AR43" i="1"/>
  <c r="AQ43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F37" i="1"/>
  <c r="D40" i="1"/>
  <c r="AP34" i="1"/>
  <c r="AR34" i="1"/>
  <c r="AQ34" i="1"/>
  <c r="AR30" i="1"/>
  <c r="AR26" i="1"/>
  <c r="AQ26" i="1"/>
  <c r="AP26" i="1"/>
  <c r="E19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E37" i="1"/>
  <c r="D37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O76" i="1"/>
  <c r="AO77" i="1" s="1"/>
  <c r="AN76" i="1"/>
  <c r="AN77" i="1" s="1"/>
  <c r="AM76" i="1"/>
  <c r="AM77" i="1" s="1"/>
  <c r="AL76" i="1"/>
  <c r="AL77" i="1" s="1"/>
  <c r="AK76" i="1"/>
  <c r="AK77" i="1" s="1"/>
  <c r="AJ76" i="1"/>
  <c r="AJ77" i="1" s="1"/>
  <c r="AI76" i="1"/>
  <c r="AI77" i="1" s="1"/>
  <c r="AH76" i="1"/>
  <c r="AH77" i="1" s="1"/>
  <c r="AG76" i="1"/>
  <c r="AG77" i="1" s="1"/>
  <c r="AF76" i="1"/>
  <c r="AF77" i="1" s="1"/>
  <c r="AE76" i="1"/>
  <c r="AE77" i="1" s="1"/>
  <c r="AD76" i="1"/>
  <c r="AD77" i="1" s="1"/>
  <c r="AC76" i="1"/>
  <c r="AC77" i="1" s="1"/>
  <c r="AB76" i="1"/>
  <c r="AB77" i="1" s="1"/>
  <c r="AA76" i="1"/>
  <c r="AA77" i="1" s="1"/>
  <c r="Z76" i="1"/>
  <c r="Z77" i="1" s="1"/>
  <c r="Y76" i="1"/>
  <c r="Y77" i="1" s="1"/>
  <c r="X76" i="1"/>
  <c r="X77" i="1" s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G76" i="1"/>
  <c r="G77" i="1" s="1"/>
  <c r="F76" i="1"/>
  <c r="F77" i="1" s="1"/>
  <c r="E76" i="1"/>
  <c r="E77" i="1" s="1"/>
  <c r="D76" i="1"/>
  <c r="D77" i="1" s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M55" i="1"/>
  <c r="L55" i="1"/>
  <c r="K55" i="1"/>
  <c r="J55" i="1"/>
  <c r="I55" i="1"/>
  <c r="H55" i="1"/>
  <c r="F55" i="1"/>
  <c r="E55" i="1"/>
  <c r="E50" i="1"/>
  <c r="E47" i="1"/>
  <c r="H47" i="1" s="1"/>
  <c r="K47" i="1" s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E40" i="1"/>
  <c r="AO17" i="1"/>
  <c r="AN17" i="1"/>
  <c r="AM17" i="1"/>
  <c r="AL17" i="1"/>
  <c r="AK17" i="1"/>
  <c r="AJ17" i="1"/>
  <c r="AM19" i="1" s="1"/>
  <c r="AI17" i="1"/>
  <c r="AH17" i="1"/>
  <c r="AG17" i="1"/>
  <c r="AF17" i="1"/>
  <c r="AI19" i="1" s="1"/>
  <c r="AE17" i="1"/>
  <c r="AD17" i="1"/>
  <c r="AC17" i="1"/>
  <c r="AB17" i="1"/>
  <c r="AE19" i="1" s="1"/>
  <c r="AA17" i="1"/>
  <c r="Z17" i="1"/>
  <c r="Y17" i="1"/>
  <c r="AB20" i="1" s="1"/>
  <c r="X17" i="1"/>
  <c r="AA19" i="1" s="1"/>
  <c r="W17" i="1"/>
  <c r="V17" i="1"/>
  <c r="U17" i="1"/>
  <c r="T17" i="1"/>
  <c r="W19" i="1" s="1"/>
  <c r="S17" i="1"/>
  <c r="R17" i="1"/>
  <c r="Q17" i="1"/>
  <c r="T19" i="1" s="1"/>
  <c r="P17" i="1"/>
  <c r="S19" i="1" s="1"/>
  <c r="O17" i="1"/>
  <c r="N17" i="1"/>
  <c r="M17" i="1"/>
  <c r="L17" i="1"/>
  <c r="O19" i="1" s="1"/>
  <c r="K17" i="1"/>
  <c r="J17" i="1"/>
  <c r="I17" i="1"/>
  <c r="L20" i="1" s="1"/>
  <c r="H17" i="1"/>
  <c r="K19" i="1" s="1"/>
  <c r="G17" i="1"/>
  <c r="G18" i="1" s="1"/>
  <c r="F17" i="1"/>
  <c r="E17" i="1"/>
  <c r="G19" i="1" s="1"/>
  <c r="C17" i="1"/>
  <c r="D19" i="1" s="1"/>
  <c r="O18" i="1" l="1"/>
  <c r="W18" i="1"/>
  <c r="AE18" i="1"/>
  <c r="K18" i="1"/>
  <c r="S18" i="1"/>
  <c r="AA18" i="1"/>
  <c r="AM18" i="1"/>
  <c r="AI18" i="1"/>
  <c r="AP29" i="1"/>
  <c r="AQ29" i="1"/>
  <c r="AR29" i="1"/>
  <c r="AQ33" i="1"/>
  <c r="AP33" i="1"/>
  <c r="AR33" i="1"/>
  <c r="AR37" i="1"/>
  <c r="AQ37" i="1"/>
  <c r="AP37" i="1"/>
  <c r="F47" i="1"/>
  <c r="I47" i="1" s="1"/>
  <c r="L47" i="1" s="1"/>
  <c r="O47" i="1" s="1"/>
  <c r="R47" i="1" s="1"/>
  <c r="U47" i="1" s="1"/>
  <c r="X47" i="1" s="1"/>
  <c r="AA47" i="1" s="1"/>
  <c r="AD47" i="1" s="1"/>
  <c r="AG47" i="1" s="1"/>
  <c r="AJ47" i="1" s="1"/>
  <c r="AM47" i="1" s="1"/>
  <c r="AP47" i="1" s="1"/>
  <c r="AR40" i="1"/>
  <c r="AP40" i="1"/>
  <c r="AQ40" i="1"/>
  <c r="AQ62" i="1"/>
  <c r="AR62" i="1"/>
  <c r="AP62" i="1"/>
  <c r="AQ25" i="1"/>
  <c r="AP25" i="1"/>
  <c r="AR25" i="1"/>
  <c r="AP77" i="1"/>
  <c r="X18" i="1"/>
  <c r="AC18" i="1"/>
  <c r="AJ18" i="1"/>
  <c r="AK18" i="1"/>
  <c r="AR17" i="1"/>
  <c r="AQ17" i="1"/>
  <c r="P18" i="1"/>
  <c r="F18" i="1"/>
  <c r="J18" i="1"/>
  <c r="N18" i="1"/>
  <c r="R18" i="1"/>
  <c r="V18" i="1"/>
  <c r="Z18" i="1"/>
  <c r="AD18" i="1"/>
  <c r="AH18" i="1"/>
  <c r="AL18" i="1"/>
  <c r="AF20" i="1"/>
  <c r="L18" i="1"/>
  <c r="T18" i="1"/>
  <c r="AF18" i="1"/>
  <c r="AN18" i="1"/>
  <c r="P19" i="1"/>
  <c r="X19" i="1"/>
  <c r="AF19" i="1"/>
  <c r="AN19" i="1"/>
  <c r="I18" i="1"/>
  <c r="M18" i="1"/>
  <c r="Q18" i="1"/>
  <c r="U18" i="1"/>
  <c r="Y18" i="1"/>
  <c r="AG18" i="1"/>
  <c r="AO18" i="1"/>
  <c r="I19" i="1"/>
  <c r="M19" i="1"/>
  <c r="Q19" i="1"/>
  <c r="U19" i="1"/>
  <c r="Y19" i="1"/>
  <c r="AC19" i="1"/>
  <c r="AG19" i="1"/>
  <c r="AK19" i="1"/>
  <c r="AO19" i="1"/>
  <c r="AP17" i="1"/>
  <c r="G47" i="1"/>
  <c r="J47" i="1" s="1"/>
  <c r="M47" i="1" s="1"/>
  <c r="P47" i="1" s="1"/>
  <c r="S47" i="1" s="1"/>
  <c r="V47" i="1" s="1"/>
  <c r="Y47" i="1" s="1"/>
  <c r="AB47" i="1" s="1"/>
  <c r="AE47" i="1" s="1"/>
  <c r="AH47" i="1" s="1"/>
  <c r="AK47" i="1" s="1"/>
  <c r="AN47" i="1" s="1"/>
  <c r="AQ47" i="1" s="1"/>
  <c r="AR77" i="1"/>
  <c r="H18" i="1"/>
  <c r="H19" i="1"/>
  <c r="AB19" i="1"/>
  <c r="AJ19" i="1"/>
  <c r="AQ77" i="1"/>
  <c r="F19" i="1"/>
  <c r="J19" i="1"/>
  <c r="N19" i="1"/>
  <c r="R19" i="1"/>
  <c r="V19" i="1"/>
  <c r="Z19" i="1"/>
  <c r="AD19" i="1"/>
  <c r="AH19" i="1"/>
  <c r="AL19" i="1"/>
  <c r="AB18" i="1"/>
  <c r="L19" i="1"/>
  <c r="E18" i="1"/>
  <c r="D18" i="1"/>
  <c r="D20" i="1"/>
  <c r="P20" i="1"/>
  <c r="T20" i="1"/>
  <c r="AJ20" i="1"/>
  <c r="F20" i="1"/>
  <c r="J20" i="1"/>
  <c r="N20" i="1"/>
  <c r="R20" i="1"/>
  <c r="V20" i="1"/>
  <c r="Z20" i="1"/>
  <c r="AD20" i="1"/>
  <c r="AH20" i="1"/>
  <c r="AL20" i="1"/>
  <c r="H20" i="1"/>
  <c r="X20" i="1"/>
  <c r="AN20" i="1"/>
  <c r="N47" i="1"/>
  <c r="F50" i="1"/>
  <c r="I50" i="1" s="1"/>
  <c r="H50" i="1"/>
  <c r="E20" i="1"/>
  <c r="I20" i="1"/>
  <c r="M20" i="1"/>
  <c r="Q20" i="1"/>
  <c r="U20" i="1"/>
  <c r="Y20" i="1"/>
  <c r="AC20" i="1"/>
  <c r="AG20" i="1"/>
  <c r="AK20" i="1"/>
  <c r="AO20" i="1"/>
  <c r="G20" i="1"/>
  <c r="K20" i="1"/>
  <c r="O20" i="1"/>
  <c r="S20" i="1"/>
  <c r="W20" i="1"/>
  <c r="AA20" i="1"/>
  <c r="AE20" i="1"/>
  <c r="AI20" i="1"/>
  <c r="AM20" i="1"/>
  <c r="G50" i="1"/>
  <c r="AQ19" i="1" l="1"/>
  <c r="AP19" i="1"/>
  <c r="AR19" i="1"/>
  <c r="AR20" i="1"/>
  <c r="AP20" i="1"/>
  <c r="AQ20" i="1"/>
  <c r="J50" i="1"/>
  <c r="M50" i="1" s="1"/>
  <c r="P50" i="1" s="1"/>
  <c r="S50" i="1" s="1"/>
  <c r="V50" i="1" s="1"/>
  <c r="Y50" i="1" s="1"/>
  <c r="AB50" i="1" s="1"/>
  <c r="AE50" i="1" s="1"/>
  <c r="AH50" i="1" s="1"/>
  <c r="AK50" i="1" s="1"/>
  <c r="AN50" i="1" s="1"/>
  <c r="AQ50" i="1" s="1"/>
  <c r="K50" i="1"/>
  <c r="N50" i="1" s="1"/>
  <c r="Q50" i="1" s="1"/>
  <c r="T50" i="1" s="1"/>
  <c r="W50" i="1" s="1"/>
  <c r="Z50" i="1" s="1"/>
  <c r="AC50" i="1" s="1"/>
  <c r="AF50" i="1" s="1"/>
  <c r="AI50" i="1" s="1"/>
  <c r="AL50" i="1" s="1"/>
  <c r="AO50" i="1" s="1"/>
  <c r="AR50" i="1" s="1"/>
  <c r="L50" i="1"/>
  <c r="O50" i="1" s="1"/>
  <c r="R50" i="1" s="1"/>
  <c r="U50" i="1" s="1"/>
  <c r="X50" i="1" s="1"/>
  <c r="AA50" i="1" s="1"/>
  <c r="AD50" i="1" s="1"/>
  <c r="AG50" i="1" s="1"/>
  <c r="AJ50" i="1" s="1"/>
  <c r="AM50" i="1" s="1"/>
  <c r="AP50" i="1" s="1"/>
  <c r="Q47" i="1"/>
  <c r="T47" i="1" s="1"/>
  <c r="W47" i="1" s="1"/>
  <c r="Z47" i="1" s="1"/>
  <c r="AC47" i="1" s="1"/>
  <c r="AF47" i="1" s="1"/>
  <c r="AI47" i="1" s="1"/>
  <c r="AL47" i="1" s="1"/>
  <c r="AO47" i="1" s="1"/>
  <c r="AR47" i="1" s="1"/>
</calcChain>
</file>

<file path=xl/sharedStrings.xml><?xml version="1.0" encoding="utf-8"?>
<sst xmlns="http://schemas.openxmlformats.org/spreadsheetml/2006/main" count="177" uniqueCount="84">
  <si>
    <t>ПРОГНОЗ</t>
  </si>
  <si>
    <t>социально-экономического развития на долгосрочный период</t>
  </si>
  <si>
    <t>(наименование муниципального района (городского округа)</t>
  </si>
  <si>
    <t>Наименование показателя</t>
  </si>
  <si>
    <t>Единица измерения</t>
  </si>
  <si>
    <t>отчет</t>
  </si>
  <si>
    <t>оценка</t>
  </si>
  <si>
    <t>прогноз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</si>
  <si>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</si>
  <si>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</si>
  <si>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</si>
  <si>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</si>
  <si>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</si>
  <si>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</si>
  <si>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</si>
  <si>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</si>
  <si>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</si>
  <si>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</si>
  <si>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</si>
  <si>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</si>
  <si>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</si>
  <si>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</si>
  <si>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</si>
  <si>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 
вариант</t>
  </si>
  <si>
    <t>2 
вариант</t>
  </si>
  <si>
    <t>3 
вариант</t>
  </si>
  <si>
    <t>Население</t>
  </si>
  <si>
    <t xml:space="preserve">Численность постоянного населения (среднегодовая) </t>
  </si>
  <si>
    <t>человек</t>
  </si>
  <si>
    <t>% к предыдущему году</t>
  </si>
  <si>
    <t>Промышленное производство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</si>
  <si>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</si>
  <si>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</si>
  <si>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</si>
  <si>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</si>
  <si>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</si>
  <si>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Индекс производства</t>
  </si>
  <si>
    <t>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</si>
  <si>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</si>
  <si>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</si>
  <si>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</si>
  <si>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</si>
  <si>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</si>
  <si>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Сельское хозяйство</t>
  </si>
  <si>
    <t>Стоимость произведенной продукции сельского хоязйства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</si>
  <si>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</si>
  <si>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</si>
  <si>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</si>
  <si>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</si>
  <si>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</si>
  <si>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Строительство</t>
  </si>
  <si>
    <t xml:space="preserve">Ввод в эксплуатацию жилых домов за счет всех источников финансирования </t>
  </si>
  <si>
    <t>тыс. кв. метров в общей площади</t>
  </si>
  <si>
    <t>Торговля и услуги населению</t>
  </si>
  <si>
    <t>к соответствующему периоду предыдущего года, %</t>
  </si>
  <si>
    <t>Оборот розничной торговли</t>
  </si>
  <si>
    <t>Объем платных услуг населению</t>
  </si>
  <si>
    <t>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</si>
  <si>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</si>
  <si>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</si>
  <si>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</si>
  <si>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Инвестиции</t>
  </si>
  <si>
    <t xml:space="preserve">Инвестиции в основной капитал за счет всех источников финансирования (по местонахождению заказчика) </t>
  </si>
  <si>
    <t>Труд и занятость</t>
  </si>
  <si>
    <t>Численность экономически активного населения</t>
  </si>
  <si>
    <t>Среднегодовая численность занятых в экономике, включая лиц, занятых в личном подсобном хозяйстве</t>
  </si>
  <si>
    <t>Численность безработных (по методологии МОТ)</t>
  </si>
  <si>
    <t>Уровень безработицы (по методологии МОТ)</t>
  </si>
  <si>
    <t>%</t>
  </si>
  <si>
    <t>Численность безработных, зарегистрированных в государственных учреждениях службы занятости населения (среднегодовая)</t>
  </si>
  <si>
    <t>Уровень зарегистрированной безработицы (среднегодовой)</t>
  </si>
  <si>
    <t>Среднемесячная номинальная начисленная заработная плата в расчете на одного работника</t>
  </si>
  <si>
    <t>рублей</t>
  </si>
  <si>
    <t>Реальная заработная плата</t>
  </si>
  <si>
    <t>2035 год к 2022 году</t>
  </si>
  <si>
    <r>
      <rPr>
        <u/>
        <sz val="13"/>
        <color indexed="8"/>
        <rFont val="Times New Roman"/>
        <family val="1"/>
        <charset val="204"/>
      </rPr>
      <t>СПРАВОЧНО:</t>
    </r>
    <r>
      <rPr>
        <sz val="13"/>
        <color indexed="8"/>
        <rFont val="Times New Roman"/>
        <family val="1"/>
        <charset val="204"/>
      </rPr>
      <t xml:space="preserve">
Индекс потребительских цен за период с начала года</t>
    </r>
  </si>
  <si>
    <t>Оборот малых и средних предприятий, включая микропредприятия</t>
  </si>
  <si>
    <t>млн. рублей</t>
  </si>
  <si>
    <t>Верхнекамского муниципального округа</t>
  </si>
  <si>
    <t>Приложение к постановлению</t>
  </si>
  <si>
    <t>администрации Верхнекамского</t>
  </si>
  <si>
    <t>муниципального округа</t>
  </si>
  <si>
    <t>от 24.11.2023</t>
  </si>
  <si>
    <t xml:space="preserve">   № 1618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</si>
</sst>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3" fillId="0" borderId="0" xfId="0" applyFont="1"/>
    <xf numFmtId="0" fontId="2" fillId="2" borderId="0" xfId="0" applyFont="1" applyFill="1" applyAlignment="1">
      <alignment vertical="center" wrapText="1"/>
    </xf>
    <xf numFmtId="0" fontId="5" fillId="2" borderId="0" xfId="0" applyFont="1" applyFill="1"/>
    <xf numFmtId="0" fontId="2" fillId="2" borderId="0" xfId="0" applyFont="1" applyFill="1"/>
    <xf numFmtId="4" fontId="5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 wrapText="1"/>
    </xf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 wrapText="1"/>
    </xf>
    <xf numFmtId="0" fontId="6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 shrinkToFit="1"/>
    </xf>
    <xf numFmtId="164" fontId="9" fillId="2" borderId="1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2" fontId="9" fillId="2" borderId="11" xfId="0" applyNumberFormat="1" applyFont="1" applyFill="1" applyBorder="1"/>
    <xf numFmtId="0" fontId="9" fillId="2" borderId="1" xfId="0" applyFont="1" applyFill="1" applyBorder="1"/>
    <xf numFmtId="0" fontId="10" fillId="0" borderId="0" xfId="0" applyFont="1"/>
    <xf numFmtId="0" fontId="8" fillId="2" borderId="2" xfId="0" applyFont="1" applyFill="1" applyBorder="1" applyAlignment="1">
      <alignment horizontal="center" vertical="center" wrapText="1"/>
    </xf>
    <xf numFmtId="164" fontId="3" fillId="0" borderId="8" xfId="0" applyNumberFormat="1" applyFont="1" applyBorder="1"/>
    <xf numFmtId="164" fontId="3" fillId="0" borderId="1" xfId="0" applyNumberFormat="1" applyFont="1" applyBorder="1"/>
    <xf numFmtId="164" fontId="3" fillId="0" borderId="9" xfId="0" applyNumberFormat="1" applyFont="1" applyBorder="1"/>
    <xf numFmtId="164" fontId="3" fillId="0" borderId="11" xfId="0" applyNumberFormat="1" applyFont="1" applyBorder="1"/>
    <xf numFmtId="0" fontId="4" fillId="2" borderId="11" xfId="0" applyFont="1" applyFill="1" applyBorder="1"/>
    <xf numFmtId="0" fontId="4" fillId="2" borderId="1" xfId="0" applyFont="1" applyFill="1" applyBorder="1"/>
    <xf numFmtId="0" fontId="8" fillId="2" borderId="1" xfId="0" applyFont="1" applyFill="1" applyBorder="1" applyAlignment="1">
      <alignment horizontal="left" vertical="center" wrapText="1" shrinkToFi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1"/>
    </xf>
    <xf numFmtId="0" fontId="11" fillId="2" borderId="2" xfId="0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2" fontId="12" fillId="2" borderId="1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164" fontId="10" fillId="0" borderId="9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 shrinkToFit="1"/>
    </xf>
    <xf numFmtId="164" fontId="5" fillId="2" borderId="8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wrapText="1" shrinkToFi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 shrinkToFit="1"/>
    </xf>
    <xf numFmtId="0" fontId="16" fillId="2" borderId="11" xfId="0" applyFont="1" applyFill="1" applyBorder="1"/>
    <xf numFmtId="0" fontId="16" fillId="2" borderId="1" xfId="0" applyFont="1" applyFill="1" applyBorder="1"/>
    <xf numFmtId="0" fontId="17" fillId="0" borderId="0" xfId="0" applyFont="1"/>
    <xf numFmtId="0" fontId="8" fillId="0" borderId="2" xfId="0" applyFont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5" fillId="0" borderId="2" xfId="0" applyFont="1" applyBorder="1" applyAlignment="1">
      <alignment horizontal="center" vertical="center" wrapText="1" shrinkToFit="1"/>
    </xf>
    <xf numFmtId="2" fontId="16" fillId="2" borderId="11" xfId="0" applyNumberFormat="1" applyFont="1" applyFill="1" applyBorder="1"/>
    <xf numFmtId="0" fontId="15" fillId="2" borderId="2" xfId="0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1" xfId="0" applyNumberFormat="1" applyFont="1" applyFill="1" applyBorder="1" applyAlignment="1">
      <alignment horizontal="center" vertical="center" wrapText="1"/>
    </xf>
    <xf numFmtId="0" fontId="18" fillId="2" borderId="11" xfId="0" applyFont="1" applyFill="1" applyBorder="1"/>
    <xf numFmtId="0" fontId="18" fillId="2" borderId="1" xfId="0" applyFont="1" applyFill="1" applyBorder="1"/>
    <xf numFmtId="0" fontId="15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2" fontId="18" fillId="2" borderId="11" xfId="0" applyNumberFormat="1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2" fontId="3" fillId="0" borderId="0" xfId="0" applyNumberFormat="1" applyFont="1"/>
    <xf numFmtId="0" fontId="8" fillId="4" borderId="1" xfId="0" applyFont="1" applyFill="1" applyBorder="1" applyAlignment="1">
      <alignment horizontal="left" vertical="center" wrapText="1" shrinkToFit="1"/>
    </xf>
    <xf numFmtId="0" fontId="8" fillId="4" borderId="2" xfId="0" applyFont="1" applyFill="1" applyBorder="1" applyAlignment="1">
      <alignment horizontal="center" vertical="center" wrapText="1" shrinkToFi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64" fontId="8" fillId="4" borderId="9" xfId="1" applyNumberFormat="1" applyFont="1" applyFill="1" applyBorder="1" applyAlignment="1">
      <alignment horizontal="center" vertical="center" wrapText="1"/>
    </xf>
    <xf numFmtId="164" fontId="8" fillId="4" borderId="8" xfId="1" applyNumberFormat="1" applyFont="1" applyFill="1" applyBorder="1" applyAlignment="1">
      <alignment horizontal="center" vertical="center" wrapText="1"/>
    </xf>
    <xf numFmtId="164" fontId="12" fillId="4" borderId="11" xfId="0" applyNumberFormat="1" applyFont="1" applyFill="1" applyBorder="1" applyAlignment="1">
      <alignment horizontal="center" vertical="center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19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19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9" fillId="3" borderId="9" xfId="0" applyNumberFormat="1" applyFont="1" applyFill="1" applyBorder="1" applyAlignment="1" applyProtection="1">
      <alignment horizontal="center" vertical="center" wrapText="1"/>
      <protection locked="0"/>
    </xf>
    <xf numFmtId="165" fontId="19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22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2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2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2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1" xfId="0" applyNumberFormat="1" applyFont="1" applyFill="1" applyBorder="1" applyAlignment="1" applyProtection="1">
      <alignment horizontal="center" vertical="center"/>
      <protection locked="0"/>
    </xf>
    <xf numFmtId="2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12" xfId="0" applyNumberFormat="1" applyFont="1" applyFill="1" applyBorder="1" applyAlignment="1" applyProtection="1">
      <alignment horizontal="center" vertical="center"/>
      <protection locked="0"/>
    </xf>
    <xf numFmtId="2" fontId="5" fillId="3" borderId="13" xfId="0" applyNumberFormat="1" applyFont="1" applyFill="1" applyBorder="1" applyAlignment="1" applyProtection="1">
      <alignment horizontal="center" vertical="center"/>
      <protection locked="0"/>
    </xf>
    <xf numFmtId="2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0" applyNumberFormat="1" applyFont="1" applyFill="1" applyBorder="1" applyAlignment="1" applyProtection="1">
      <alignment horizontal="center" vertical="center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8" fillId="2" borderId="1" xfId="0" applyFont="1" applyFill="1" applyBorder="1" applyAlignment="1">
      <alignment vertical="center" wrapText="1" shrinkToFi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 wrapText="1" shrinkToFit="1"/>
    </xf>
    <xf numFmtId="0" fontId="5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8"/>
  <sheetViews>
    <sheetView tabSelected="1" view="pageBreakPreview" zoomScale="75" zoomScaleNormal="100" zoomScaleSheetLayoutView="75" workbookViewId="0">
      <pane xSplit="2" ySplit="13" topLeftCell="AI14" activePane="bottomRight" state="frozen"/>
      <selection pane="topRight" activeCell="C1" sqref="C1"/>
      <selection pane="bottomLeft" activeCell="A10" sqref="A10"/>
      <selection pane="bottomRight" activeCell="AP4" sqref="AP4"/>
    </sheetView>
  </sheetViews>
  <sheetFormatPr defaultRowHeight="16.5" x14ac:dyDescent="0.25"/>
  <cols>
    <col min="1" max="1" width="67.28515625" style="4" customWidth="1"/>
    <col min="2" max="2" width="30.7109375" style="4" customWidth="1"/>
    <col min="3" max="3" width="14.28515625" style="1" customWidth="1"/>
    <col min="4" max="4" width="14" style="4" customWidth="1"/>
    <col min="5" max="6" width="13.5703125" style="1" customWidth="1"/>
    <col min="7" max="7" width="14" style="1" customWidth="1"/>
    <col min="8" max="8" width="14.140625" style="1" customWidth="1"/>
    <col min="9" max="10" width="13.140625" style="1" customWidth="1"/>
    <col min="11" max="11" width="14" style="1" customWidth="1"/>
    <col min="12" max="12" width="13.140625" style="1" customWidth="1"/>
    <col min="13" max="13" width="14" style="1" customWidth="1"/>
    <col min="14" max="14" width="13.28515625" style="1" customWidth="1"/>
    <col min="15" max="15" width="13.85546875" style="1" customWidth="1"/>
    <col min="16" max="16" width="13.5703125" style="1" customWidth="1"/>
    <col min="17" max="17" width="13.140625" style="1" customWidth="1"/>
    <col min="18" max="18" width="13.42578125" style="1" customWidth="1"/>
    <col min="19" max="20" width="13.140625" style="1" customWidth="1"/>
    <col min="21" max="21" width="13.85546875" style="1" customWidth="1"/>
    <col min="22" max="22" width="14.28515625" style="1" customWidth="1"/>
    <col min="23" max="23" width="14.7109375" style="1" customWidth="1"/>
    <col min="24" max="24" width="13.140625" style="1" customWidth="1"/>
    <col min="25" max="25" width="13.42578125" style="1" customWidth="1"/>
    <col min="26" max="26" width="13.5703125" style="1" customWidth="1"/>
    <col min="27" max="27" width="13.7109375" style="1" customWidth="1"/>
    <col min="28" max="28" width="13.28515625" style="1" customWidth="1"/>
    <col min="29" max="29" width="14.28515625" style="1" customWidth="1"/>
    <col min="30" max="30" width="13.5703125" style="1" customWidth="1"/>
    <col min="31" max="31" width="14.140625" style="1" customWidth="1"/>
    <col min="32" max="32" width="13.140625" style="1" customWidth="1"/>
    <col min="33" max="33" width="13.7109375" style="1" customWidth="1"/>
    <col min="34" max="35" width="13.28515625" style="1" customWidth="1"/>
    <col min="36" max="36" width="13.5703125" style="1" customWidth="1"/>
    <col min="37" max="37" width="13.28515625" style="1" customWidth="1"/>
    <col min="38" max="38" width="13.85546875" style="1" customWidth="1"/>
    <col min="39" max="39" width="13.28515625" style="1" customWidth="1"/>
    <col min="40" max="40" width="13.7109375" style="1" customWidth="1"/>
    <col min="41" max="41" width="13.42578125" style="1" customWidth="1"/>
    <col min="42" max="42" width="14.85546875" style="3" customWidth="1"/>
    <col min="43" max="44" width="12.140625" style="3" customWidth="1"/>
    <col min="45" max="16384" width="9.140625" style="4"/>
  </cols>
  <sheetData>
    <row r="1" spans="1:44" x14ac:dyDescent="0.25">
      <c r="AP1" s="265" t="s">
        <v>79</v>
      </c>
      <c r="AQ1" s="265"/>
      <c r="AR1" s="265"/>
    </row>
    <row r="2" spans="1:44" x14ac:dyDescent="0.25">
      <c r="AP2" s="265" t="s">
        <v>80</v>
      </c>
      <c r="AQ2" s="265"/>
      <c r="AR2" s="265"/>
    </row>
    <row r="3" spans="1:44" x14ac:dyDescent="0.25">
      <c r="AP3" s="266" t="s">
        <v>81</v>
      </c>
      <c r="AQ3" s="266"/>
      <c r="AR3" s="266"/>
    </row>
    <row r="4" spans="1:44" x14ac:dyDescent="0.25">
      <c r="AP4" s="7" t="s">
        <v>82</v>
      </c>
      <c r="AQ4" s="7" t="s">
        <v>83</v>
      </c>
      <c r="AR4" s="7"/>
    </row>
    <row r="5" spans="1:44" x14ac:dyDescent="0.25">
      <c r="A5" s="255" t="s">
        <v>0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W5" s="2"/>
      <c r="AP5" s="4"/>
      <c r="AQ5" s="4"/>
      <c r="AR5" s="4"/>
    </row>
    <row r="6" spans="1:44" s="6" customFormat="1" ht="18.75" customHeight="1" x14ac:dyDescent="0.25">
      <c r="A6" s="255" t="s">
        <v>1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5"/>
    </row>
    <row r="7" spans="1:44" s="6" customFormat="1" x14ac:dyDescent="0.25">
      <c r="A7" s="254" t="s">
        <v>78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</row>
    <row r="8" spans="1:44" s="6" customFormat="1" x14ac:dyDescent="0.25">
      <c r="A8" s="255" t="s">
        <v>2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AP8" s="7"/>
      <c r="AQ8" s="7"/>
      <c r="AR8" s="7"/>
    </row>
    <row r="9" spans="1:44" s="6" customFormat="1" ht="17.25" thickBot="1" x14ac:dyDescent="0.3"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7"/>
      <c r="AQ9" s="7"/>
      <c r="AR9" s="7"/>
    </row>
    <row r="10" spans="1:44" s="14" customFormat="1" ht="18" thickBot="1" x14ac:dyDescent="0.35">
      <c r="A10" s="256" t="s">
        <v>3</v>
      </c>
      <c r="B10" s="258" t="s">
        <v>4</v>
      </c>
      <c r="C10" s="11" t="s">
        <v>5</v>
      </c>
      <c r="D10" s="12" t="s">
        <v>5</v>
      </c>
      <c r="E10" s="13" t="s">
        <v>6</v>
      </c>
      <c r="F10" s="260" t="s">
        <v>7</v>
      </c>
      <c r="G10" s="261"/>
      <c r="H10" s="261"/>
      <c r="I10" s="261"/>
      <c r="J10" s="261"/>
      <c r="K10" s="261"/>
      <c r="L10" s="261"/>
      <c r="M10" s="261"/>
      <c r="N10" s="261"/>
      <c r="O10" s="261" t="s">
        <v>7</v>
      </c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 t="s">
        <v>7</v>
      </c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73" t="s">
        <v>74</v>
      </c>
      <c r="AQ10" s="274"/>
      <c r="AR10" s="274"/>
    </row>
    <row r="11" spans="1:44" s="14" customFormat="1" ht="21" customHeight="1" x14ac:dyDescent="0.3">
      <c r="A11" s="256"/>
      <c r="B11" s="258"/>
      <c r="C11" s="268" t="s">
        <v>8</v>
      </c>
      <c r="D11" s="256" t="s">
        <v>9</v>
      </c>
      <c r="E11" s="270" t="s">
        <v>10</v>
      </c>
      <c r="F11" s="272" t="s">
        <v>11</v>
      </c>
      <c r="G11" s="263"/>
      <c r="H11" s="264"/>
      <c r="I11" s="262" t="s">
        <v>12</v>
      </c>
      <c r="J11" s="263"/>
      <c r="K11" s="264"/>
      <c r="L11" s="262" t="s">
        <v>13</v>
      </c>
      <c r="M11" s="263"/>
      <c r="N11" s="264"/>
      <c r="O11" s="262" t="s">
        <v>14</v>
      </c>
      <c r="P11" s="263"/>
      <c r="Q11" s="264"/>
      <c r="R11" s="262" t="s">
        <v>15</v>
      </c>
      <c r="S11" s="263"/>
      <c r="T11" s="264"/>
      <c r="U11" s="262" t="s">
        <v>16</v>
      </c>
      <c r="V11" s="263"/>
      <c r="W11" s="264"/>
      <c r="X11" s="262" t="s">
        <v>17</v>
      </c>
      <c r="Y11" s="263"/>
      <c r="Z11" s="264"/>
      <c r="AA11" s="262" t="s">
        <v>18</v>
      </c>
      <c r="AB11" s="263"/>
      <c r="AC11" s="264"/>
      <c r="AD11" s="262" t="s">
        <v>19</v>
      </c>
      <c r="AE11" s="263"/>
      <c r="AF11" s="264"/>
      <c r="AG11" s="262" t="s">
        <v>20</v>
      </c>
      <c r="AH11" s="263"/>
      <c r="AI11" s="264"/>
      <c r="AJ11" s="262" t="s">
        <v>21</v>
      </c>
      <c r="AK11" s="263"/>
      <c r="AL11" s="264"/>
      <c r="AM11" s="262" t="s">
        <v>22</v>
      </c>
      <c r="AN11" s="263"/>
      <c r="AO11" s="264"/>
      <c r="AP11" s="275"/>
      <c r="AQ11" s="274"/>
      <c r="AR11" s="274"/>
    </row>
    <row r="12" spans="1:44" s="14" customFormat="1" ht="33" x14ac:dyDescent="0.3">
      <c r="A12" s="257"/>
      <c r="B12" s="259"/>
      <c r="C12" s="269"/>
      <c r="D12" s="257"/>
      <c r="E12" s="271"/>
      <c r="F12" s="17" t="s">
        <v>23</v>
      </c>
      <c r="G12" s="9" t="s">
        <v>24</v>
      </c>
      <c r="H12" s="16" t="s">
        <v>25</v>
      </c>
      <c r="I12" s="15" t="s">
        <v>23</v>
      </c>
      <c r="J12" s="9" t="s">
        <v>24</v>
      </c>
      <c r="K12" s="16" t="s">
        <v>25</v>
      </c>
      <c r="L12" s="15" t="s">
        <v>23</v>
      </c>
      <c r="M12" s="9" t="s">
        <v>24</v>
      </c>
      <c r="N12" s="16" t="s">
        <v>25</v>
      </c>
      <c r="O12" s="15" t="s">
        <v>23</v>
      </c>
      <c r="P12" s="9" t="s">
        <v>24</v>
      </c>
      <c r="Q12" s="16" t="s">
        <v>25</v>
      </c>
      <c r="R12" s="15" t="s">
        <v>23</v>
      </c>
      <c r="S12" s="9" t="s">
        <v>24</v>
      </c>
      <c r="T12" s="16" t="s">
        <v>25</v>
      </c>
      <c r="U12" s="15" t="s">
        <v>23</v>
      </c>
      <c r="V12" s="9" t="s">
        <v>24</v>
      </c>
      <c r="W12" s="16" t="s">
        <v>25</v>
      </c>
      <c r="X12" s="15" t="s">
        <v>23</v>
      </c>
      <c r="Y12" s="9" t="s">
        <v>24</v>
      </c>
      <c r="Z12" s="16" t="s">
        <v>25</v>
      </c>
      <c r="AA12" s="15" t="s">
        <v>23</v>
      </c>
      <c r="AB12" s="9" t="s">
        <v>24</v>
      </c>
      <c r="AC12" s="16" t="s">
        <v>25</v>
      </c>
      <c r="AD12" s="15" t="s">
        <v>23</v>
      </c>
      <c r="AE12" s="9" t="s">
        <v>24</v>
      </c>
      <c r="AF12" s="16" t="s">
        <v>25</v>
      </c>
      <c r="AG12" s="15" t="s">
        <v>23</v>
      </c>
      <c r="AH12" s="9" t="s">
        <v>24</v>
      </c>
      <c r="AI12" s="16" t="s">
        <v>25</v>
      </c>
      <c r="AJ12" s="15" t="s">
        <v>23</v>
      </c>
      <c r="AK12" s="9" t="s">
        <v>24</v>
      </c>
      <c r="AL12" s="16" t="s">
        <v>25</v>
      </c>
      <c r="AM12" s="15" t="s">
        <v>23</v>
      </c>
      <c r="AN12" s="9" t="s">
        <v>24</v>
      </c>
      <c r="AO12" s="16" t="s">
        <v>25</v>
      </c>
      <c r="AP12" s="275"/>
      <c r="AQ12" s="274"/>
      <c r="AR12" s="274"/>
    </row>
    <row r="13" spans="1:44" x14ac:dyDescent="0.25">
      <c r="A13" s="18" t="s">
        <v>26</v>
      </c>
      <c r="B13" s="19"/>
      <c r="C13" s="20"/>
      <c r="D13" s="21"/>
      <c r="E13" s="22"/>
      <c r="F13" s="23"/>
      <c r="G13" s="24"/>
      <c r="H13" s="25"/>
      <c r="I13" s="26"/>
      <c r="J13" s="24"/>
      <c r="K13" s="25"/>
      <c r="L13" s="26"/>
      <c r="M13" s="24"/>
      <c r="N13" s="25"/>
      <c r="O13" s="26"/>
      <c r="P13" s="24"/>
      <c r="Q13" s="25"/>
      <c r="R13" s="26"/>
      <c r="S13" s="24"/>
      <c r="T13" s="25"/>
      <c r="U13" s="26"/>
      <c r="V13" s="24"/>
      <c r="W13" s="25"/>
      <c r="X13" s="26"/>
      <c r="Y13" s="24"/>
      <c r="Z13" s="25"/>
      <c r="AA13" s="26"/>
      <c r="AB13" s="24"/>
      <c r="AC13" s="25"/>
      <c r="AD13" s="26"/>
      <c r="AE13" s="24"/>
      <c r="AF13" s="25"/>
      <c r="AG13" s="26"/>
      <c r="AH13" s="24"/>
      <c r="AI13" s="25"/>
      <c r="AJ13" s="26"/>
      <c r="AK13" s="24"/>
      <c r="AL13" s="25"/>
      <c r="AM13" s="26"/>
      <c r="AN13" s="24"/>
      <c r="AO13" s="25"/>
      <c r="AP13" s="275"/>
      <c r="AQ13" s="274"/>
      <c r="AR13" s="274"/>
    </row>
    <row r="14" spans="1:44" ht="17.25" x14ac:dyDescent="0.25">
      <c r="A14" s="267" t="s">
        <v>27</v>
      </c>
      <c r="B14" s="19" t="s">
        <v>28</v>
      </c>
      <c r="C14" s="109"/>
      <c r="D14" s="110">
        <v>20358</v>
      </c>
      <c r="E14" s="111">
        <v>19828</v>
      </c>
      <c r="F14" s="112">
        <v>19348</v>
      </c>
      <c r="G14" s="110">
        <v>19355</v>
      </c>
      <c r="H14" s="111">
        <v>19362</v>
      </c>
      <c r="I14" s="109">
        <v>18878</v>
      </c>
      <c r="J14" s="110">
        <v>18898</v>
      </c>
      <c r="K14" s="111">
        <v>18918</v>
      </c>
      <c r="L14" s="109">
        <v>18408</v>
      </c>
      <c r="M14" s="110">
        <v>18437</v>
      </c>
      <c r="N14" s="111">
        <v>18466</v>
      </c>
      <c r="O14" s="109">
        <v>17985</v>
      </c>
      <c r="P14" s="110">
        <v>17991</v>
      </c>
      <c r="Q14" s="111">
        <v>17997</v>
      </c>
      <c r="R14" s="109">
        <v>17557</v>
      </c>
      <c r="S14" s="110">
        <v>17563</v>
      </c>
      <c r="T14" s="111">
        <v>17570</v>
      </c>
      <c r="U14" s="109">
        <v>17142</v>
      </c>
      <c r="V14" s="110">
        <v>17148</v>
      </c>
      <c r="W14" s="111">
        <v>17154</v>
      </c>
      <c r="X14" s="109">
        <v>16746</v>
      </c>
      <c r="Y14" s="110">
        <v>16752</v>
      </c>
      <c r="Z14" s="111">
        <v>16759</v>
      </c>
      <c r="AA14" s="109">
        <v>16360</v>
      </c>
      <c r="AB14" s="110">
        <v>16366</v>
      </c>
      <c r="AC14" s="111">
        <v>16372</v>
      </c>
      <c r="AD14" s="109">
        <v>15973</v>
      </c>
      <c r="AE14" s="110">
        <v>15979</v>
      </c>
      <c r="AF14" s="111">
        <v>15985</v>
      </c>
      <c r="AG14" s="109">
        <v>15585</v>
      </c>
      <c r="AH14" s="110">
        <v>15591</v>
      </c>
      <c r="AI14" s="111">
        <v>15598</v>
      </c>
      <c r="AJ14" s="109">
        <v>15229</v>
      </c>
      <c r="AK14" s="110">
        <v>15235</v>
      </c>
      <c r="AL14" s="111">
        <v>15241</v>
      </c>
      <c r="AM14" s="109">
        <v>14905</v>
      </c>
      <c r="AN14" s="110">
        <v>14910</v>
      </c>
      <c r="AO14" s="111">
        <v>14917</v>
      </c>
      <c r="AP14" s="28">
        <f>IF((ISERROR(AM14/$D14)),0,(AM14/$D14)*100)</f>
        <v>73.214461145495619</v>
      </c>
      <c r="AQ14" s="28">
        <f>IF((ISERROR(AN14/$D14)),0,(AN14/$D14)*100)</f>
        <v>73.239021514883589</v>
      </c>
      <c r="AR14" s="28">
        <f>IF((ISERROR(AO14/$D14)),0,(AO14/$D14)*100)</f>
        <v>73.273406032026728</v>
      </c>
    </row>
    <row r="15" spans="1:44" s="38" customFormat="1" ht="17.25" x14ac:dyDescent="0.3">
      <c r="A15" s="267"/>
      <c r="B15" s="29" t="s">
        <v>29</v>
      </c>
      <c r="C15" s="30"/>
      <c r="D15" s="31">
        <f>IF((ISERROR(D14/C14)),0,(D14/C14)*100)</f>
        <v>0</v>
      </c>
      <c r="E15" s="32">
        <f>IF((ISERROR(E14/D14)),0,(E14/D14)*100)</f>
        <v>97.396600844876701</v>
      </c>
      <c r="F15" s="33">
        <f>IF((ISERROR(F14/E14)),0,(F14/E14)*100)</f>
        <v>97.579180956223524</v>
      </c>
      <c r="G15" s="34">
        <f>IF((ISERROR(G14/E14)),0,(G14/E14)*100)</f>
        <v>97.614484567278595</v>
      </c>
      <c r="H15" s="32">
        <f>IF((ISERROR(H14/E14)),0,(H14/E14)*100)</f>
        <v>97.649788178333679</v>
      </c>
      <c r="I15" s="35">
        <f>IF((ISERROR(I14/F14)),0,(I14/F14)*100)</f>
        <v>97.570808352284473</v>
      </c>
      <c r="J15" s="34">
        <f>IF((ISERROR(J14/G14)),0,(J14/G14)*100)</f>
        <v>97.638853009558261</v>
      </c>
      <c r="K15" s="32">
        <f>IF((ISERROR(K14/H14)),0,(K14/H14)*100)</f>
        <v>97.706848466067555</v>
      </c>
      <c r="L15" s="35">
        <f t="shared" ref="L15:AO15" si="0">IF((ISERROR(L14/I14)),0,(L14/I14)*100)</f>
        <v>97.510329484055518</v>
      </c>
      <c r="M15" s="34">
        <f t="shared" si="0"/>
        <v>97.560588422055233</v>
      </c>
      <c r="N15" s="32">
        <f t="shared" si="0"/>
        <v>97.610741093138813</v>
      </c>
      <c r="O15" s="35">
        <f t="shared" si="0"/>
        <v>97.702086049543681</v>
      </c>
      <c r="P15" s="34">
        <f t="shared" si="0"/>
        <v>97.580951347833164</v>
      </c>
      <c r="Q15" s="32">
        <f t="shared" si="0"/>
        <v>97.460197119029573</v>
      </c>
      <c r="R15" s="35">
        <f t="shared" si="0"/>
        <v>97.620239088128997</v>
      </c>
      <c r="S15" s="34">
        <f t="shared" si="0"/>
        <v>97.621032738591524</v>
      </c>
      <c r="T15" s="32">
        <f t="shared" si="0"/>
        <v>97.62738234150136</v>
      </c>
      <c r="U15" s="35">
        <f t="shared" si="0"/>
        <v>97.636270433445347</v>
      </c>
      <c r="V15" s="34">
        <f t="shared" si="0"/>
        <v>97.637077947958772</v>
      </c>
      <c r="W15" s="32">
        <f t="shared" si="0"/>
        <v>97.632327831531015</v>
      </c>
      <c r="X15" s="35">
        <f t="shared" si="0"/>
        <v>97.689884494224714</v>
      </c>
      <c r="Y15" s="34">
        <f t="shared" si="0"/>
        <v>97.690692792162352</v>
      </c>
      <c r="Z15" s="32">
        <f t="shared" si="0"/>
        <v>97.697330068788631</v>
      </c>
      <c r="AA15" s="35">
        <f t="shared" si="0"/>
        <v>97.694971933596094</v>
      </c>
      <c r="AB15" s="34">
        <f t="shared" si="0"/>
        <v>97.695797516714421</v>
      </c>
      <c r="AC15" s="32">
        <f t="shared" si="0"/>
        <v>97.690793006742652</v>
      </c>
      <c r="AD15" s="35">
        <f t="shared" si="0"/>
        <v>97.634474327628368</v>
      </c>
      <c r="AE15" s="34">
        <f t="shared" si="0"/>
        <v>97.63534156177441</v>
      </c>
      <c r="AF15" s="32">
        <f t="shared" si="0"/>
        <v>97.63620816027364</v>
      </c>
      <c r="AG15" s="35">
        <f t="shared" si="0"/>
        <v>97.570900895260749</v>
      </c>
      <c r="AH15" s="34">
        <f t="shared" si="0"/>
        <v>97.571813004568497</v>
      </c>
      <c r="AI15" s="32">
        <f t="shared" si="0"/>
        <v>97.578980294025655</v>
      </c>
      <c r="AJ15" s="35">
        <f t="shared" si="0"/>
        <v>97.71575232595444</v>
      </c>
      <c r="AK15" s="34">
        <f t="shared" si="0"/>
        <v>97.716631389904435</v>
      </c>
      <c r="AL15" s="32">
        <f t="shared" si="0"/>
        <v>97.711245031414279</v>
      </c>
      <c r="AM15" s="35">
        <f t="shared" si="0"/>
        <v>97.872480136581515</v>
      </c>
      <c r="AN15" s="34">
        <f t="shared" si="0"/>
        <v>97.866754184443721</v>
      </c>
      <c r="AO15" s="32">
        <f t="shared" si="0"/>
        <v>97.874155239157531</v>
      </c>
      <c r="AP15" s="36"/>
      <c r="AQ15" s="37"/>
      <c r="AR15" s="37"/>
    </row>
    <row r="16" spans="1:44" x14ac:dyDescent="0.25">
      <c r="A16" s="18" t="s">
        <v>30</v>
      </c>
      <c r="B16" s="39"/>
      <c r="C16" s="40"/>
      <c r="D16" s="41"/>
      <c r="E16" s="42"/>
      <c r="F16" s="43"/>
      <c r="G16" s="41"/>
      <c r="H16" s="42"/>
      <c r="I16" s="40"/>
      <c r="J16" s="41"/>
      <c r="K16" s="42"/>
      <c r="L16" s="40"/>
      <c r="M16" s="41"/>
      <c r="N16" s="42"/>
      <c r="O16" s="40"/>
      <c r="P16" s="41"/>
      <c r="Q16" s="42"/>
      <c r="R16" s="40"/>
      <c r="S16" s="41"/>
      <c r="T16" s="42"/>
      <c r="U16" s="40"/>
      <c r="V16" s="41"/>
      <c r="W16" s="42"/>
      <c r="X16" s="40"/>
      <c r="Y16" s="41"/>
      <c r="Z16" s="42"/>
      <c r="AA16" s="40"/>
      <c r="AB16" s="41"/>
      <c r="AC16" s="42"/>
      <c r="AD16" s="40"/>
      <c r="AE16" s="41"/>
      <c r="AF16" s="42"/>
      <c r="AG16" s="40"/>
      <c r="AH16" s="41"/>
      <c r="AI16" s="42"/>
      <c r="AJ16" s="40"/>
      <c r="AK16" s="41"/>
      <c r="AL16" s="42"/>
      <c r="AM16" s="40"/>
      <c r="AN16" s="41"/>
      <c r="AO16" s="42"/>
      <c r="AP16" s="44"/>
      <c r="AQ16" s="45"/>
      <c r="AR16" s="45"/>
    </row>
    <row r="17" spans="1:44" ht="49.5" x14ac:dyDescent="0.25">
      <c r="A17" s="46" t="s">
        <v>31</v>
      </c>
      <c r="B17" s="39" t="s">
        <v>32</v>
      </c>
      <c r="C17" s="47">
        <f t="shared" ref="C17:AO17" si="1">C22+C26+C30+C34</f>
        <v>15283466.199999999</v>
      </c>
      <c r="D17" s="48">
        <f>D22+D26+D30+D34</f>
        <v>17756037</v>
      </c>
      <c r="E17" s="49">
        <f t="shared" si="1"/>
        <v>15781679.800000001</v>
      </c>
      <c r="F17" s="50">
        <f t="shared" si="1"/>
        <v>16219959.4</v>
      </c>
      <c r="G17" s="51">
        <f t="shared" si="1"/>
        <v>16420697.300000001</v>
      </c>
      <c r="H17" s="49">
        <f t="shared" si="1"/>
        <v>17648697</v>
      </c>
      <c r="I17" s="47">
        <f t="shared" si="1"/>
        <v>16694860</v>
      </c>
      <c r="J17" s="51">
        <f t="shared" si="1"/>
        <v>17076181.100000001</v>
      </c>
      <c r="K17" s="49">
        <f t="shared" si="1"/>
        <v>19393773</v>
      </c>
      <c r="L17" s="47">
        <f t="shared" si="1"/>
        <v>17234823</v>
      </c>
      <c r="M17" s="51">
        <f t="shared" si="1"/>
        <v>17790899.199999999</v>
      </c>
      <c r="N17" s="49">
        <f t="shared" si="1"/>
        <v>20249749.800000001</v>
      </c>
      <c r="O17" s="47">
        <f t="shared" si="1"/>
        <v>17908753.100000001</v>
      </c>
      <c r="P17" s="51">
        <f t="shared" si="1"/>
        <v>18556116</v>
      </c>
      <c r="Q17" s="49">
        <f t="shared" si="1"/>
        <v>21200608.399999999</v>
      </c>
      <c r="R17" s="47">
        <f t="shared" si="1"/>
        <v>18626301.300000001</v>
      </c>
      <c r="S17" s="51">
        <f t="shared" si="1"/>
        <v>19354075</v>
      </c>
      <c r="T17" s="49">
        <f t="shared" si="1"/>
        <v>22216645.800000001</v>
      </c>
      <c r="U17" s="47">
        <f t="shared" si="1"/>
        <v>19408820.699999999</v>
      </c>
      <c r="V17" s="51">
        <f t="shared" si="1"/>
        <v>20205199.399999999</v>
      </c>
      <c r="W17" s="49">
        <f t="shared" si="1"/>
        <v>23324738</v>
      </c>
      <c r="X17" s="47">
        <f t="shared" si="1"/>
        <v>20261956.699999999</v>
      </c>
      <c r="Y17" s="51">
        <f t="shared" si="1"/>
        <v>21152666.800000001</v>
      </c>
      <c r="Z17" s="49">
        <f t="shared" si="1"/>
        <v>24533633.199999999</v>
      </c>
      <c r="AA17" s="47">
        <f t="shared" si="1"/>
        <v>21191994.600000001</v>
      </c>
      <c r="AB17" s="51">
        <f t="shared" si="1"/>
        <v>22186200</v>
      </c>
      <c r="AC17" s="49">
        <f t="shared" si="1"/>
        <v>25829188.100000001</v>
      </c>
      <c r="AD17" s="47">
        <f t="shared" si="1"/>
        <v>22205942.199999999</v>
      </c>
      <c r="AE17" s="51">
        <f t="shared" si="1"/>
        <v>23313402.199999999</v>
      </c>
      <c r="AF17" s="49">
        <f t="shared" si="1"/>
        <v>27243618.399999999</v>
      </c>
      <c r="AG17" s="47">
        <f t="shared" si="1"/>
        <v>23311083.600000001</v>
      </c>
      <c r="AH17" s="51">
        <f t="shared" si="1"/>
        <v>24542128.699999999</v>
      </c>
      <c r="AI17" s="49">
        <f t="shared" si="1"/>
        <v>28788149.600000001</v>
      </c>
      <c r="AJ17" s="47">
        <f t="shared" si="1"/>
        <v>24516614.5</v>
      </c>
      <c r="AK17" s="51">
        <f t="shared" si="1"/>
        <v>25883442.100000001</v>
      </c>
      <c r="AL17" s="49">
        <f t="shared" si="1"/>
        <v>30476574.699999999</v>
      </c>
      <c r="AM17" s="47">
        <f t="shared" si="1"/>
        <v>25808424.399999999</v>
      </c>
      <c r="AN17" s="51">
        <f t="shared" si="1"/>
        <v>27348476</v>
      </c>
      <c r="AO17" s="49">
        <f t="shared" si="1"/>
        <v>32333901.600000001</v>
      </c>
      <c r="AP17" s="28">
        <f>IF((ISERROR(AM17/$D17)),0,(AM17/$D17)*100)</f>
        <v>145.35013865988228</v>
      </c>
      <c r="AQ17" s="28">
        <f>IF((ISERROR(AN17/$D17)),0,(AN17/$D17)*100)</f>
        <v>154.02353576983424</v>
      </c>
      <c r="AR17" s="28">
        <f>IF((ISERROR(AO17/$D17)),0,(AO17/$D17)*100)</f>
        <v>182.10089109411069</v>
      </c>
    </row>
    <row r="18" spans="1:44" s="60" customFormat="1" ht="33" x14ac:dyDescent="0.25">
      <c r="A18" s="52" t="s">
        <v>33</v>
      </c>
      <c r="B18" s="53" t="s">
        <v>34</v>
      </c>
      <c r="C18" s="125">
        <v>149.4</v>
      </c>
      <c r="D18" s="31">
        <f>IF((ISERROR(D17/C17)),0,(D17/C17)*100)</f>
        <v>116.17807614872078</v>
      </c>
      <c r="E18" s="32">
        <f>IF((ISERROR(E17/D17)),0,(E17/D17)*100)</f>
        <v>88.880642679444748</v>
      </c>
      <c r="F18" s="33">
        <f>IF((ISERROR(F17/E17)),0,(F17/E17)*100)</f>
        <v>102.77714163228681</v>
      </c>
      <c r="G18" s="34">
        <f>IF((ISERROR(G17/E17)),0,(G17/E17)*100)</f>
        <v>104.04910952508364</v>
      </c>
      <c r="H18" s="32">
        <f>IF((ISERROR(H17/E17)),0,(H17/E17)*100)</f>
        <v>111.83028184363492</v>
      </c>
      <c r="I18" s="35">
        <f>IF((ISERROR(I17/F17)),0,(I17/F17)*100)</f>
        <v>102.92787785892979</v>
      </c>
      <c r="J18" s="34">
        <f>IF((ISERROR(J17/G17)),0,(J17/G17)*100)</f>
        <v>103.99181464723793</v>
      </c>
      <c r="K18" s="32">
        <f>IF((ISERROR(K17/H17)),0,(K17/H17)*100)</f>
        <v>109.88784611124549</v>
      </c>
      <c r="L18" s="35">
        <f t="shared" ref="L18" si="2">IF((ISERROR(L17/I17)),0,(L17/I17)*100)</f>
        <v>103.2343068465384</v>
      </c>
      <c r="M18" s="34">
        <f t="shared" ref="M18" si="3">IF((ISERROR(M17/J17)),0,(M17/J17)*100)</f>
        <v>104.18546802598621</v>
      </c>
      <c r="N18" s="32">
        <f t="shared" ref="N18" si="4">IF((ISERROR(N17/K17)),0,(N17/K17)*100)</f>
        <v>104.41366824289426</v>
      </c>
      <c r="O18" s="35">
        <f t="shared" ref="O18" si="5">IF((ISERROR(O17/L17)),0,(O17/L17)*100)</f>
        <v>103.91028152711519</v>
      </c>
      <c r="P18" s="34">
        <f t="shared" ref="P18" si="6">IF((ISERROR(P17/M17)),0,(P17/M17)*100)</f>
        <v>104.30116989252573</v>
      </c>
      <c r="Q18" s="32">
        <f t="shared" ref="Q18" si="7">IF((ISERROR(Q17/N17)),0,(Q17/N17)*100)</f>
        <v>104.69565604213045</v>
      </c>
      <c r="R18" s="35">
        <f t="shared" ref="R18" si="8">IF((ISERROR(R17/O17)),0,(R17/O17)*100)</f>
        <v>104.00668989065464</v>
      </c>
      <c r="S18" s="34">
        <f t="shared" ref="S18" si="9">IF((ISERROR(S17/P17)),0,(S17/P17)*100)</f>
        <v>104.30024796137296</v>
      </c>
      <c r="T18" s="32">
        <f t="shared" ref="T18" si="10">IF((ISERROR(T17/Q17)),0,(T17/Q17)*100)</f>
        <v>104.79249170981339</v>
      </c>
      <c r="U18" s="35">
        <f t="shared" ref="U18" si="11">IF((ISERROR(U17/R17)),0,(U17/R17)*100)</f>
        <v>104.20115291488385</v>
      </c>
      <c r="V18" s="34">
        <f t="shared" ref="V18" si="12">IF((ISERROR(V17/S17)),0,(V17/S17)*100)</f>
        <v>104.39764959059008</v>
      </c>
      <c r="W18" s="32">
        <f t="shared" ref="W18" si="13">IF((ISERROR(W17/T17)),0,(W17/T17)*100)</f>
        <v>104.98766650004386</v>
      </c>
      <c r="X18" s="35">
        <f t="shared" ref="X18" si="14">IF((ISERROR(X17/U17)),0,(X17/U17)*100)</f>
        <v>104.39560967246197</v>
      </c>
      <c r="Y18" s="34">
        <f t="shared" ref="Y18" si="15">IF((ISERROR(Y17/V17)),0,(Y17/V17)*100)</f>
        <v>104.68922568514718</v>
      </c>
      <c r="Z18" s="32">
        <f t="shared" ref="Z18" si="16">IF((ISERROR(Z17/W17)),0,(Z17/W17)*100)</f>
        <v>105.18288865667</v>
      </c>
      <c r="AA18" s="35">
        <f t="shared" ref="AA18" si="17">IF((ISERROR(AA17/X17)),0,(AA17/X17)*100)</f>
        <v>104.59006952670076</v>
      </c>
      <c r="AB18" s="34">
        <f t="shared" ref="AB18" si="18">IF((ISERROR(AB17/Y17)),0,(AB17/Y17)*100)</f>
        <v>104.88606571347306</v>
      </c>
      <c r="AC18" s="32">
        <f t="shared" ref="AC18" si="19">IF((ISERROR(AC17/Z17)),0,(AC17/Z17)*100)</f>
        <v>105.28072988390484</v>
      </c>
      <c r="AD18" s="35">
        <f t="shared" ref="AD18" si="20">IF((ISERROR(AD17/AA17)),0,(AD17/AA17)*100)</f>
        <v>104.78457841811641</v>
      </c>
      <c r="AE18" s="34">
        <f t="shared" ref="AE18" si="21">IF((ISERROR(AE17/AB17)),0,(AE17/AB17)*100)</f>
        <v>105.08064562656065</v>
      </c>
      <c r="AF18" s="32">
        <f t="shared" ref="AF18" si="22">IF((ISERROR(AF17/AC17)),0,(AF17/AC17)*100)</f>
        <v>105.47609276189365</v>
      </c>
      <c r="AG18" s="35">
        <f t="shared" ref="AG18" si="23">IF((ISERROR(AG17/AD17)),0,(AG17/AD17)*100)</f>
        <v>104.9767822956866</v>
      </c>
      <c r="AH18" s="34">
        <f t="shared" ref="AH18" si="24">IF((ISERROR(AH17/AE17)),0,(AH17/AE17)*100)</f>
        <v>105.27047270689647</v>
      </c>
      <c r="AI18" s="32">
        <f t="shared" ref="AI18" si="25">IF((ISERROR(AI17/AF17)),0,(AI17/AF17)*100)</f>
        <v>105.66933208842772</v>
      </c>
      <c r="AJ18" s="35">
        <f t="shared" ref="AJ18" si="26">IF((ISERROR(AJ17/AG17)),0,(AJ17/AG17)*100)</f>
        <v>105.17149232822449</v>
      </c>
      <c r="AK18" s="34">
        <f t="shared" ref="AK18" si="27">IF((ISERROR(AK17/AH17)),0,(AK17/AH17)*100)</f>
        <v>105.46535068899709</v>
      </c>
      <c r="AL18" s="32">
        <f t="shared" ref="AL18" si="28">IF((ISERROR(AL17/AI17)),0,(AL17/AI17)*100)</f>
        <v>105.86500043754114</v>
      </c>
      <c r="AM18" s="35">
        <f t="shared" ref="AM18" si="29">IF((ISERROR(AM17/AJ17)),0,(AM17/AJ17)*100)</f>
        <v>105.26912025312467</v>
      </c>
      <c r="AN18" s="34">
        <f t="shared" ref="AN18" si="30">IF((ISERROR(AN17/AK17)),0,(AN17/AK17)*100)</f>
        <v>105.66012006571567</v>
      </c>
      <c r="AO18" s="32">
        <f t="shared" ref="AO18" si="31">IF((ISERROR(AO17/AL17)),0,(AO17/AL17)*100)</f>
        <v>106.09427705797923</v>
      </c>
      <c r="AP18" s="58"/>
      <c r="AQ18" s="59"/>
      <c r="AR18" s="59"/>
    </row>
    <row r="19" spans="1:44" s="60" customFormat="1" ht="17.25" x14ac:dyDescent="0.25">
      <c r="A19" s="52" t="s">
        <v>35</v>
      </c>
      <c r="B19" s="53" t="s">
        <v>29</v>
      </c>
      <c r="C19" s="125">
        <v>147.30000000000001</v>
      </c>
      <c r="D19" s="31">
        <f>IF(ISERROR((C22*D24+C26*D28+C30*D32+C34*D36)/C17),0,((C22*D24+C26*D28+C30*D32+C34*D36)/C17))</f>
        <v>127.116594401079</v>
      </c>
      <c r="E19" s="61">
        <f>IF(ISERROR((D22*E24+D26*E28+D30*E32+D34*E36)/D17),0,((D22*E24+D26*E28+D30*E32+D34*E36)/D17))</f>
        <v>66.320802099026935</v>
      </c>
      <c r="F19" s="62">
        <f>IF(ISERROR((E22*F24+E26*F28+E30*F32+E34*F36)/E17),0,((E22*F24+E26*F28+E30*F32+E34*F36)/E17))</f>
        <v>126.74861959396743</v>
      </c>
      <c r="G19" s="31">
        <f>IF(ISERROR((E22*G24+E26*G28+E30*G32+E34*G36)/E17),0,((E22*G24+E26*G28+E30*G32+E34*G36)/E17))</f>
        <v>126.28164221910015</v>
      </c>
      <c r="H19" s="61">
        <f>IF(ISERROR((E22*H24+E26*H28+E30*H32+E34*H36)/E17),0,((E22*H24+E26*H28+E30*H32+E34*H36)/E17))</f>
        <v>119.95838140880288</v>
      </c>
      <c r="I19" s="63">
        <f>IF(ISERROR((F22*I24+F26*I28+F30*I32+F34*I36)/F17),0,((F22*I24+F26*I28+F30*I32+F34*I36)/F17))</f>
        <v>111.20965768471652</v>
      </c>
      <c r="J19" s="31">
        <f>IF(ISERROR((G22*J24+G26*J28+G30*J32+G34*J36)/G17),0,((G22*J24+G26*J28+G30*J32+G34*J36)/G17))</f>
        <v>110.90869688420601</v>
      </c>
      <c r="K19" s="61">
        <f>IF(ISERROR((H22*K24+H26*K28+H30*K32+H34*K36)/H17),0,((H22*K24+H26*K28+H30*K32+H34*K36)/H17))</f>
        <v>109.8411457514399</v>
      </c>
      <c r="L19" s="63">
        <f t="shared" ref="L19:AO19" si="32">IF(ISERROR((I22*L24+I26*L28+I30*L32+I34*L36)/I17),0,((I22*L24+I26*L28+I30*L32+I34*L36)/I17))</f>
        <v>103.80849250008684</v>
      </c>
      <c r="M19" s="31">
        <f t="shared" si="32"/>
        <v>103.79672433428338</v>
      </c>
      <c r="N19" s="61">
        <f t="shared" si="32"/>
        <v>103.60922665228679</v>
      </c>
      <c r="O19" s="63">
        <f t="shared" si="32"/>
        <v>103.80776470405296</v>
      </c>
      <c r="P19" s="31">
        <f t="shared" si="32"/>
        <v>103.61033514933297</v>
      </c>
      <c r="Q19" s="61">
        <f t="shared" si="32"/>
        <v>103.51135714773127</v>
      </c>
      <c r="R19" s="63">
        <f t="shared" si="32"/>
        <v>103.71066296458127</v>
      </c>
      <c r="S19" s="31">
        <f t="shared" si="32"/>
        <v>103.51330026175737</v>
      </c>
      <c r="T19" s="61">
        <f t="shared" si="32"/>
        <v>103.41368947506241</v>
      </c>
      <c r="U19" s="63">
        <f t="shared" si="32"/>
        <v>103.61356212894505</v>
      </c>
      <c r="V19" s="31">
        <f t="shared" si="32"/>
        <v>103.41625641111756</v>
      </c>
      <c r="W19" s="61">
        <f t="shared" si="32"/>
        <v>103.31651533284111</v>
      </c>
      <c r="X19" s="63">
        <f t="shared" si="32"/>
        <v>103.51644136987673</v>
      </c>
      <c r="Y19" s="31">
        <f t="shared" si="32"/>
        <v>103.41628236343959</v>
      </c>
      <c r="Z19" s="61">
        <f t="shared" si="32"/>
        <v>103.21902573139302</v>
      </c>
      <c r="AA19" s="63">
        <f t="shared" si="32"/>
        <v>103.51418585106344</v>
      </c>
      <c r="AB19" s="31">
        <f t="shared" si="32"/>
        <v>103.41424294642603</v>
      </c>
      <c r="AC19" s="61">
        <f t="shared" si="32"/>
        <v>103.21718244079723</v>
      </c>
      <c r="AD19" s="63">
        <f t="shared" si="32"/>
        <v>103.41699290731228</v>
      </c>
      <c r="AE19" s="31">
        <f t="shared" si="32"/>
        <v>103.3170944325752</v>
      </c>
      <c r="AF19" s="61">
        <f t="shared" si="32"/>
        <v>103.11959899777105</v>
      </c>
      <c r="AG19" s="63">
        <f t="shared" si="32"/>
        <v>103.41455094303542</v>
      </c>
      <c r="AH19" s="31">
        <f t="shared" si="32"/>
        <v>103.31473038542612</v>
      </c>
      <c r="AI19" s="61">
        <f t="shared" si="32"/>
        <v>103.11746456337092</v>
      </c>
      <c r="AJ19" s="63">
        <f t="shared" si="32"/>
        <v>103.31724952846037</v>
      </c>
      <c r="AK19" s="31">
        <f t="shared" si="32"/>
        <v>103.21744519007433</v>
      </c>
      <c r="AL19" s="61">
        <f t="shared" si="32"/>
        <v>103.01974385321382</v>
      </c>
      <c r="AM19" s="63">
        <f t="shared" si="32"/>
        <v>103.31709565568279</v>
      </c>
      <c r="AN19" s="31">
        <f t="shared" si="32"/>
        <v>103.21725825329855</v>
      </c>
      <c r="AO19" s="61">
        <f t="shared" si="32"/>
        <v>103.01949392298341</v>
      </c>
      <c r="AP19" s="64">
        <f>$E19*F19*I19*L19*O19*R19*U19*X19*AA19*AD19*AG19*AJ19*AM19/1E+24</f>
        <v>132.42379706847478</v>
      </c>
      <c r="AQ19" s="64">
        <f t="shared" ref="AQ19" si="33">$E19*G19*J19*M19*P19*S19*V19*Y19*AB19*AE19*AH19*AK19*AN19/1E+24</f>
        <v>130.05780541269988</v>
      </c>
      <c r="AR19" s="64">
        <f t="shared" ref="AR19" si="34">$E19*H19*K19*N19*Q19*T19*W19*Z19*AC19*AF19*AI19*AL19*AO19/1E+24</f>
        <v>120.39396392550988</v>
      </c>
    </row>
    <row r="20" spans="1:44" ht="33" x14ac:dyDescent="0.25">
      <c r="A20" s="52" t="s">
        <v>36</v>
      </c>
      <c r="B20" s="39" t="s">
        <v>37</v>
      </c>
      <c r="C20" s="126">
        <v>101.5</v>
      </c>
      <c r="D20" s="65">
        <f>IF(ISERROR((C22*D25+C26*D29+C30*D33+C34*D37)/C17),0,((C22*D25+C26*D29+C30*D33+C34*D37)/C17))</f>
        <v>91.469342992451018</v>
      </c>
      <c r="E20" s="66">
        <f>IF(ISERROR((D22*E25+D26*E29+D30*E33+D34*E37)/D17),0,((D22*E25+D26*E29+D30*E33+D34*E37)/D17))</f>
        <v>134.49429473587799</v>
      </c>
      <c r="F20" s="50">
        <f>IF(ISERROR((E22*F25+E26*F29+E30*F33+E34*F37)/E17),0,((E22*F25+E26*F29+E30*F33+E34*F37)/E17))</f>
        <v>81.181273570628775</v>
      </c>
      <c r="G20" s="51">
        <f>IF(ISERROR((E22*G25+E26*G29+E30*G33+E34*G37)/E17),0,((E22*G25+E26*G29+E30*G33+E34*G37)/E17))</f>
        <v>82.50563172810827</v>
      </c>
      <c r="H20" s="49">
        <f t="shared" ref="H20:AO20" si="35">IF(ISERROR((E22*H25+E26*H29+E30*H33+E34*H37)/E17),0,((E22*H25+E26*H29+E30*H33+E34*H37)/E17))</f>
        <v>93.270475021160763</v>
      </c>
      <c r="I20" s="47">
        <f t="shared" si="35"/>
        <v>92.566549349375208</v>
      </c>
      <c r="J20" s="51">
        <f t="shared" si="35"/>
        <v>93.776948919604209</v>
      </c>
      <c r="K20" s="49">
        <f t="shared" si="35"/>
        <v>100.04457411059737</v>
      </c>
      <c r="L20" s="47">
        <f t="shared" si="35"/>
        <v>99.446827924231116</v>
      </c>
      <c r="M20" s="51">
        <f t="shared" si="35"/>
        <v>100.37473931409983</v>
      </c>
      <c r="N20" s="49">
        <f t="shared" si="35"/>
        <v>100.77672622446393</v>
      </c>
      <c r="O20" s="47">
        <f t="shared" si="35"/>
        <v>100.0987743313906</v>
      </c>
      <c r="P20" s="51">
        <f t="shared" si="35"/>
        <v>100.66686239729067</v>
      </c>
      <c r="Q20" s="49">
        <f t="shared" si="35"/>
        <v>101.1442606305946</v>
      </c>
      <c r="R20" s="47">
        <f t="shared" si="35"/>
        <v>100.28547500060363</v>
      </c>
      <c r="S20" s="51">
        <f t="shared" si="35"/>
        <v>100.76036837870863</v>
      </c>
      <c r="T20" s="49">
        <f t="shared" si="35"/>
        <v>101.33347633915955</v>
      </c>
      <c r="U20" s="47">
        <f t="shared" si="35"/>
        <v>100.56718019689941</v>
      </c>
      <c r="V20" s="51">
        <f t="shared" si="35"/>
        <v>100.94914926630013</v>
      </c>
      <c r="W20" s="49">
        <f t="shared" si="35"/>
        <v>101.6177574117437</v>
      </c>
      <c r="X20" s="47">
        <f t="shared" si="35"/>
        <v>100.84944290042935</v>
      </c>
      <c r="Y20" s="51">
        <f t="shared" si="35"/>
        <v>101.23111609267539</v>
      </c>
      <c r="Z20" s="49">
        <f t="shared" si="35"/>
        <v>101.90294954575906</v>
      </c>
      <c r="AA20" s="47">
        <f t="shared" si="35"/>
        <v>101.03949302938805</v>
      </c>
      <c r="AB20" s="51">
        <f t="shared" si="35"/>
        <v>101.42342480653403</v>
      </c>
      <c r="AC20" s="49">
        <f t="shared" si="35"/>
        <v>101.99952822646026</v>
      </c>
      <c r="AD20" s="47">
        <f t="shared" si="35"/>
        <v>101.32260315569856</v>
      </c>
      <c r="AE20" s="51">
        <f t="shared" si="35"/>
        <v>101.70720031901038</v>
      </c>
      <c r="AF20" s="49">
        <f t="shared" si="35"/>
        <v>102.28559266235504</v>
      </c>
      <c r="AG20" s="47">
        <f t="shared" si="35"/>
        <v>101.51085446319743</v>
      </c>
      <c r="AH20" s="51">
        <f t="shared" si="35"/>
        <v>101.89327484033342</v>
      </c>
      <c r="AI20" s="49">
        <f t="shared" si="35"/>
        <v>102.47510128412367</v>
      </c>
      <c r="AJ20" s="47">
        <f t="shared" si="35"/>
        <v>101.79499443812351</v>
      </c>
      <c r="AK20" s="51">
        <f t="shared" si="35"/>
        <v>102.17820371569218</v>
      </c>
      <c r="AL20" s="49">
        <f t="shared" si="35"/>
        <v>102.76233510143697</v>
      </c>
      <c r="AM20" s="47">
        <f t="shared" si="35"/>
        <v>101.88965393792685</v>
      </c>
      <c r="AN20" s="51">
        <f t="shared" si="35"/>
        <v>102.36711479726132</v>
      </c>
      <c r="AO20" s="49">
        <f t="shared" si="35"/>
        <v>102.98517696863807</v>
      </c>
      <c r="AP20" s="64">
        <f>$E20*F20*I20*L20*O20*R20*U20*X20*AA20*AD20*AG20*AJ20*AM20/1E+24</f>
        <v>110.29803998072141</v>
      </c>
      <c r="AQ20" s="64">
        <f t="shared" ref="AQ20" si="36">$E20*G20*J20*M20*P20*S20*V20*Y20*AB20*AE20*AH20*AK20*AN20/1E+24</f>
        <v>119.02965390266431</v>
      </c>
      <c r="AR20" s="64">
        <f t="shared" ref="AR20" si="37">$E20*H20*K20*N20*Q20*T20*W20*Z20*AC20*AF20*AI20*AL20*AO20/1E+24</f>
        <v>151.87701475417541</v>
      </c>
    </row>
    <row r="21" spans="1:44" x14ac:dyDescent="0.25">
      <c r="A21" s="67" t="s">
        <v>38</v>
      </c>
      <c r="B21" s="39"/>
      <c r="C21" s="68"/>
      <c r="D21" s="65"/>
      <c r="E21" s="66"/>
      <c r="F21" s="50"/>
      <c r="G21" s="51"/>
      <c r="H21" s="49"/>
      <c r="I21" s="47"/>
      <c r="J21" s="51"/>
      <c r="K21" s="49"/>
      <c r="L21" s="47"/>
      <c r="M21" s="51"/>
      <c r="N21" s="49"/>
      <c r="O21" s="47"/>
      <c r="P21" s="51"/>
      <c r="Q21" s="49"/>
      <c r="R21" s="47"/>
      <c r="S21" s="51"/>
      <c r="T21" s="49"/>
      <c r="U21" s="47"/>
      <c r="V21" s="51"/>
      <c r="W21" s="49"/>
      <c r="X21" s="47"/>
      <c r="Y21" s="51"/>
      <c r="Z21" s="49"/>
      <c r="AA21" s="47"/>
      <c r="AB21" s="51"/>
      <c r="AC21" s="49"/>
      <c r="AD21" s="47"/>
      <c r="AE21" s="51"/>
      <c r="AF21" s="49"/>
      <c r="AG21" s="47"/>
      <c r="AH21" s="51"/>
      <c r="AI21" s="49"/>
      <c r="AJ21" s="47"/>
      <c r="AK21" s="51"/>
      <c r="AL21" s="49"/>
      <c r="AM21" s="47"/>
      <c r="AN21" s="51"/>
      <c r="AO21" s="49"/>
      <c r="AP21" s="69"/>
      <c r="AQ21" s="70"/>
      <c r="AR21" s="70"/>
    </row>
    <row r="22" spans="1:44" ht="49.5" x14ac:dyDescent="0.25">
      <c r="A22" s="46" t="s">
        <v>39</v>
      </c>
      <c r="B22" s="39" t="s">
        <v>32</v>
      </c>
      <c r="C22" s="113">
        <v>26798</v>
      </c>
      <c r="D22" s="114">
        <v>19411</v>
      </c>
      <c r="E22" s="115">
        <v>22278</v>
      </c>
      <c r="F22" s="116">
        <v>22739</v>
      </c>
      <c r="G22" s="114">
        <v>43169</v>
      </c>
      <c r="H22" s="115">
        <v>43919</v>
      </c>
      <c r="I22" s="113">
        <v>23289</v>
      </c>
      <c r="J22" s="114">
        <v>48107</v>
      </c>
      <c r="K22" s="115">
        <v>48970</v>
      </c>
      <c r="L22" s="113">
        <v>23997</v>
      </c>
      <c r="M22" s="114">
        <v>52607</v>
      </c>
      <c r="N22" s="115">
        <v>53682</v>
      </c>
      <c r="O22" s="113">
        <v>24740</v>
      </c>
      <c r="P22" s="114">
        <v>54448</v>
      </c>
      <c r="Q22" s="115">
        <v>55682</v>
      </c>
      <c r="R22" s="113">
        <v>25533</v>
      </c>
      <c r="S22" s="114">
        <v>56408</v>
      </c>
      <c r="T22" s="115">
        <v>57798</v>
      </c>
      <c r="U22" s="113">
        <v>26375</v>
      </c>
      <c r="V22" s="114">
        <v>58495</v>
      </c>
      <c r="W22" s="115">
        <v>60052</v>
      </c>
      <c r="X22" s="113">
        <v>27272</v>
      </c>
      <c r="Y22" s="114">
        <v>60718</v>
      </c>
      <c r="Z22" s="115">
        <v>62454</v>
      </c>
      <c r="AA22" s="113">
        <v>28226</v>
      </c>
      <c r="AB22" s="114">
        <v>63086</v>
      </c>
      <c r="AC22" s="115">
        <v>65015</v>
      </c>
      <c r="AD22" s="113">
        <v>29242</v>
      </c>
      <c r="AE22" s="114">
        <v>65609</v>
      </c>
      <c r="AF22" s="115">
        <v>67746</v>
      </c>
      <c r="AG22" s="113">
        <v>30324</v>
      </c>
      <c r="AH22" s="114">
        <v>68233</v>
      </c>
      <c r="AI22" s="115">
        <v>70591</v>
      </c>
      <c r="AJ22" s="113">
        <v>31476</v>
      </c>
      <c r="AK22" s="114">
        <v>71030</v>
      </c>
      <c r="AL22" s="115">
        <v>73626</v>
      </c>
      <c r="AM22" s="113">
        <v>32704</v>
      </c>
      <c r="AN22" s="114">
        <v>73942</v>
      </c>
      <c r="AO22" s="115">
        <v>76792</v>
      </c>
      <c r="AP22" s="28">
        <f>IF((ISERROR(AM22/$D22)),0,(AM22/$D22)*100)</f>
        <v>168.48178867652362</v>
      </c>
      <c r="AQ22" s="28">
        <f>IF((ISERROR(AN22/$D22)),0,(AN22/$D22)*100)</f>
        <v>380.92833960125699</v>
      </c>
      <c r="AR22" s="28">
        <f>IF((ISERROR(AO22/$D22)),0,(AO22/$D22)*100)</f>
        <v>395.6107361805162</v>
      </c>
    </row>
    <row r="23" spans="1:44" s="60" customFormat="1" ht="33" x14ac:dyDescent="0.25">
      <c r="A23" s="52" t="s">
        <v>33</v>
      </c>
      <c r="B23" s="53" t="s">
        <v>34</v>
      </c>
      <c r="C23" s="117">
        <v>70.62</v>
      </c>
      <c r="D23" s="31">
        <f>IF((ISERROR(D22/C22)),0,(D22/C22)*100)</f>
        <v>72.434510038062541</v>
      </c>
      <c r="E23" s="32">
        <f>IF((ISERROR(E22/D22)),0,(E22/D22)*100)</f>
        <v>114.76997578692493</v>
      </c>
      <c r="F23" s="33">
        <f>IF((ISERROR(F22/E22)),0,(F22/E22)*100)</f>
        <v>102.06930604183499</v>
      </c>
      <c r="G23" s="34">
        <f>IF((ISERROR(G22/E22)),0,(G22/E22)*100)</f>
        <v>193.77412694137715</v>
      </c>
      <c r="H23" s="32">
        <f>IF((ISERROR(H22/E22)),0,(H22/E22)*100)</f>
        <v>197.14067690097855</v>
      </c>
      <c r="I23" s="35">
        <f>IF((ISERROR(I22/F22)),0,(I22/F22)*100)</f>
        <v>102.41875192400722</v>
      </c>
      <c r="J23" s="34">
        <f>IF((ISERROR(J22/G22)),0,(J22/G22)*100)</f>
        <v>111.43876392781857</v>
      </c>
      <c r="K23" s="32">
        <f>IF((ISERROR(K22/H22)),0,(K22/H22)*100)</f>
        <v>111.50071722944513</v>
      </c>
      <c r="L23" s="35">
        <f t="shared" ref="L23" si="38">IF((ISERROR(L22/I22)),0,(L22/I22)*100)</f>
        <v>103.04006183176607</v>
      </c>
      <c r="M23" s="34">
        <f t="shared" ref="M23" si="39">IF((ISERROR(M22/J22)),0,(M22/J22)*100)</f>
        <v>109.35414804498306</v>
      </c>
      <c r="N23" s="32">
        <f t="shared" ref="N23" si="40">IF((ISERROR(N22/K22)),0,(N22/K22)*100)</f>
        <v>109.62221768429652</v>
      </c>
      <c r="O23" s="35">
        <f t="shared" ref="O23" si="41">IF((ISERROR(O22/L22)),0,(O22/L22)*100)</f>
        <v>103.09622036087845</v>
      </c>
      <c r="P23" s="34">
        <f t="shared" ref="P23" si="42">IF((ISERROR(P22/M22)),0,(P22/M22)*100)</f>
        <v>103.49953428250993</v>
      </c>
      <c r="Q23" s="32">
        <f t="shared" ref="Q23" si="43">IF((ISERROR(Q22/N22)),0,(Q22/N22)*100)</f>
        <v>103.72564360493274</v>
      </c>
      <c r="R23" s="35">
        <f t="shared" ref="R23" si="44">IF((ISERROR(R22/O22)),0,(R22/O22)*100)</f>
        <v>103.20533548908651</v>
      </c>
      <c r="S23" s="34">
        <f t="shared" ref="S23" si="45">IF((ISERROR(S22/P22)),0,(S22/P22)*100)</f>
        <v>103.59976491331177</v>
      </c>
      <c r="T23" s="32">
        <f t="shared" ref="T23" si="46">IF((ISERROR(T22/Q22)),0,(T22/Q22)*100)</f>
        <v>103.80015085665026</v>
      </c>
      <c r="U23" s="35">
        <f t="shared" ref="U23" si="47">IF((ISERROR(U22/R22)),0,(U22/R22)*100)</f>
        <v>103.29769318137312</v>
      </c>
      <c r="V23" s="34">
        <f t="shared" ref="V23" si="48">IF((ISERROR(V22/S22)),0,(V22/S22)*100)</f>
        <v>103.69982981137427</v>
      </c>
      <c r="W23" s="32">
        <f t="shared" ref="W23" si="49">IF((ISERROR(W22/T22)),0,(W22/T22)*100)</f>
        <v>103.89978892003184</v>
      </c>
      <c r="X23" s="35">
        <f t="shared" ref="X23" si="50">IF((ISERROR(X22/U22)),0,(X22/U22)*100)</f>
        <v>103.40094786729858</v>
      </c>
      <c r="Y23" s="34">
        <f t="shared" ref="Y23" si="51">IF((ISERROR(Y22/V22)),0,(Y22/V22)*100)</f>
        <v>103.80032481408668</v>
      </c>
      <c r="Z23" s="32">
        <f t="shared" ref="Z23" si="52">IF((ISERROR(Z22/W22)),0,(Z22/W22)*100)</f>
        <v>103.99986678212217</v>
      </c>
      <c r="AA23" s="35">
        <f t="shared" ref="AA23" si="53">IF((ISERROR(AA22/X22)),0,(AA22/X22)*100)</f>
        <v>103.49809328248753</v>
      </c>
      <c r="AB23" s="34">
        <f t="shared" ref="AB23" si="54">IF((ISERROR(AB22/Y22)),0,(AB22/Y22)*100)</f>
        <v>103.89999670608385</v>
      </c>
      <c r="AC23" s="32">
        <f t="shared" ref="AC23" si="55">IF((ISERROR(AC22/Z22)),0,(AC22/Z22)*100)</f>
        <v>104.1006180548884</v>
      </c>
      <c r="AD23" s="35">
        <f t="shared" ref="AD23" si="56">IF((ISERROR(AD22/AA22)),0,(AD22/AA22)*100)</f>
        <v>103.59951817473252</v>
      </c>
      <c r="AE23" s="34">
        <f t="shared" ref="AE23" si="57">IF((ISERROR(AE22/AB22)),0,(AE22/AB22)*100)</f>
        <v>103.99930253939067</v>
      </c>
      <c r="AF23" s="32">
        <f t="shared" ref="AF23" si="58">IF((ISERROR(AF22/AC22)),0,(AF22/AC22)*100)</f>
        <v>104.2005690994386</v>
      </c>
      <c r="AG23" s="35">
        <f t="shared" ref="AG23" si="59">IF((ISERROR(AG22/AD22)),0,(AG22/AD22)*100)</f>
        <v>103.70015730798168</v>
      </c>
      <c r="AH23" s="34">
        <f t="shared" ref="AH23" si="60">IF((ISERROR(AH22/AE22)),0,(AH22/AE22)*100)</f>
        <v>103.99945129479187</v>
      </c>
      <c r="AI23" s="32">
        <f t="shared" ref="AI23" si="61">IF((ISERROR(AI22/AF22)),0,(AI22/AF22)*100)</f>
        <v>104.19950993416585</v>
      </c>
      <c r="AJ23" s="35">
        <f t="shared" ref="AJ23" si="62">IF((ISERROR(AJ22/AG22)),0,(AJ22/AG22)*100)</f>
        <v>103.7989711119905</v>
      </c>
      <c r="AK23" s="34">
        <f t="shared" ref="AK23" si="63">IF((ISERROR(AK22/AH22)),0,(AK22/AH22)*100)</f>
        <v>104.09918954171735</v>
      </c>
      <c r="AL23" s="32">
        <f t="shared" ref="AL23" si="64">IF((ISERROR(AL22/AI22)),0,(AL22/AI22)*100)</f>
        <v>104.29941493958152</v>
      </c>
      <c r="AM23" s="35">
        <f t="shared" ref="AM23" si="65">IF((ISERROR(AM22/AJ22)),0,(AM22/AJ22)*100)</f>
        <v>103.90138518236117</v>
      </c>
      <c r="AN23" s="34">
        <f t="shared" ref="AN23" si="66">IF((ISERROR(AN22/AK22)),0,(AN22/AK22)*100)</f>
        <v>104.09967619315783</v>
      </c>
      <c r="AO23" s="32">
        <f t="shared" ref="AO23" si="67">IF((ISERROR(AO22/AL22)),0,(AO22/AL22)*100)</f>
        <v>104.30011137369949</v>
      </c>
      <c r="AP23" s="58"/>
      <c r="AQ23" s="59"/>
      <c r="AR23" s="59"/>
    </row>
    <row r="24" spans="1:44" s="60" customFormat="1" ht="17.25" x14ac:dyDescent="0.25">
      <c r="A24" s="52" t="s">
        <v>35</v>
      </c>
      <c r="B24" s="53" t="s">
        <v>29</v>
      </c>
      <c r="C24" s="117">
        <v>100.6</v>
      </c>
      <c r="D24" s="119">
        <v>104.7</v>
      </c>
      <c r="E24" s="120">
        <v>105.8</v>
      </c>
      <c r="F24" s="121">
        <v>102.05</v>
      </c>
      <c r="G24" s="122">
        <v>102</v>
      </c>
      <c r="H24" s="123">
        <v>101.6</v>
      </c>
      <c r="I24" s="124">
        <v>102.4</v>
      </c>
      <c r="J24" s="122">
        <v>102.15</v>
      </c>
      <c r="K24" s="123">
        <v>101.9</v>
      </c>
      <c r="L24" s="124">
        <v>102.7</v>
      </c>
      <c r="M24" s="122">
        <v>102.6</v>
      </c>
      <c r="N24" s="123">
        <v>102</v>
      </c>
      <c r="O24" s="124">
        <v>102.1</v>
      </c>
      <c r="P24" s="122">
        <v>102</v>
      </c>
      <c r="Q24" s="123">
        <v>101.9</v>
      </c>
      <c r="R24" s="124">
        <v>102.1</v>
      </c>
      <c r="S24" s="122">
        <v>102</v>
      </c>
      <c r="T24" s="123">
        <v>101.8</v>
      </c>
      <c r="U24" s="124">
        <v>102.1</v>
      </c>
      <c r="V24" s="122">
        <v>102</v>
      </c>
      <c r="W24" s="123">
        <v>101.9</v>
      </c>
      <c r="X24" s="124">
        <v>102.1</v>
      </c>
      <c r="Y24" s="122">
        <v>102</v>
      </c>
      <c r="Z24" s="123">
        <v>101.9</v>
      </c>
      <c r="AA24" s="124">
        <v>102.2</v>
      </c>
      <c r="AB24" s="122">
        <v>102.1</v>
      </c>
      <c r="AC24" s="123">
        <v>102</v>
      </c>
      <c r="AD24" s="124">
        <v>102.2</v>
      </c>
      <c r="AE24" s="122">
        <v>102.1</v>
      </c>
      <c r="AF24" s="123">
        <v>102</v>
      </c>
      <c r="AG24" s="124">
        <v>102.2</v>
      </c>
      <c r="AH24" s="122">
        <v>102.1</v>
      </c>
      <c r="AI24" s="123">
        <v>102</v>
      </c>
      <c r="AJ24" s="124">
        <v>102.2</v>
      </c>
      <c r="AK24" s="122">
        <v>102.1</v>
      </c>
      <c r="AL24" s="123">
        <v>102</v>
      </c>
      <c r="AM24" s="124">
        <v>102.2</v>
      </c>
      <c r="AN24" s="122">
        <v>102.1</v>
      </c>
      <c r="AO24" s="123">
        <v>102</v>
      </c>
      <c r="AP24" s="64">
        <f t="shared" ref="AP24:AP25" si="68">$E24*F24*I24*L24*O24*R24*U24*X24*AA24*AD24*AG24*AJ24*AM24/1E+24</f>
        <v>137.57088284736716</v>
      </c>
      <c r="AQ24" s="64">
        <f t="shared" ref="AQ24:AQ25" si="69">$E24*G24*J24*M24*P24*S24*V24*Y24*AB24*AE24*AH24*AK24*AN24/1E+24</f>
        <v>135.8316476289059</v>
      </c>
      <c r="AR24" s="64">
        <f t="shared" ref="AR24:AR25" si="70">$E24*H24*K24*N24*Q24*T24*W24*Z24*AC24*AF24*AI24*AL24*AO24/1E+24</f>
        <v>132.86938359690933</v>
      </c>
    </row>
    <row r="25" spans="1:44" ht="33" x14ac:dyDescent="0.25">
      <c r="A25" s="52" t="s">
        <v>36</v>
      </c>
      <c r="B25" s="39" t="s">
        <v>37</v>
      </c>
      <c r="C25" s="118">
        <v>70.2</v>
      </c>
      <c r="D25" s="65">
        <f>IF(ISERROR(((D22/C22)/(D24/100))*100),0,(((D22/C22)/(D24/100))*100))</f>
        <v>69.182913121358681</v>
      </c>
      <c r="E25" s="66">
        <f>IF(ISERROR(((E22/D22)/(E24/100))*100),0,(((E22/D22)/(E24/100))*100))</f>
        <v>108.47823798386101</v>
      </c>
      <c r="F25" s="50">
        <f>IF(ISERROR(((F22/E22)/(F24/100))*100),0,(((F22/E22)/(F24/100))*100))</f>
        <v>100.01891821835865</v>
      </c>
      <c r="G25" s="51">
        <f>IF(ISERROR(((G22/E22)/(G24/100))*100),0,(((G22/E22)/(G24/100))*100))</f>
        <v>189.9746342562521</v>
      </c>
      <c r="H25" s="49">
        <f>IF(ISERROR(((H22/E22)/(H24/100))*100),0,(((H22/E22)/(H24/100))*100))</f>
        <v>194.03609931198676</v>
      </c>
      <c r="I25" s="47">
        <f>IF(ISERROR(((I22/F22)/(I24/100))*100),0,(((I22/F22)/(I24/100))*100))</f>
        <v>100.0183124257883</v>
      </c>
      <c r="J25" s="51">
        <f>IF(ISERROR(((J22/G22)/(J24/100))*100),0,(((J22/G22)/(J24/100))*100))</f>
        <v>109.09325886227957</v>
      </c>
      <c r="K25" s="49">
        <f>IF(ISERROR(((K22/H22)/(K24/100))*100),0,(((K22/H22)/(K24/100))*100))</f>
        <v>109.42170483753199</v>
      </c>
      <c r="L25" s="47">
        <f t="shared" ref="L25:AO25" si="71">IF(ISERROR(((L22/I22)/(L24/100))*100),0,(((L22/I22)/(L24/100))*100))</f>
        <v>100.33112154991825</v>
      </c>
      <c r="M25" s="51">
        <f t="shared" si="71"/>
        <v>106.58299029725444</v>
      </c>
      <c r="N25" s="49">
        <f t="shared" si="71"/>
        <v>107.47276243558481</v>
      </c>
      <c r="O25" s="47">
        <f t="shared" si="71"/>
        <v>100.97573003024334</v>
      </c>
      <c r="P25" s="51">
        <f t="shared" si="71"/>
        <v>101.47013164951954</v>
      </c>
      <c r="Q25" s="49">
        <f t="shared" si="71"/>
        <v>101.79160314517442</v>
      </c>
      <c r="R25" s="47">
        <f t="shared" si="71"/>
        <v>101.08260087079972</v>
      </c>
      <c r="S25" s="51">
        <f t="shared" si="71"/>
        <v>101.56839697383506</v>
      </c>
      <c r="T25" s="49">
        <f t="shared" si="71"/>
        <v>101.96478473148356</v>
      </c>
      <c r="U25" s="47">
        <f t="shared" si="71"/>
        <v>101.17305894355839</v>
      </c>
      <c r="V25" s="51">
        <f t="shared" si="71"/>
        <v>101.66649981507281</v>
      </c>
      <c r="W25" s="49">
        <f t="shared" si="71"/>
        <v>101.96250139355429</v>
      </c>
      <c r="X25" s="47">
        <f t="shared" si="71"/>
        <v>101.27418987982233</v>
      </c>
      <c r="Y25" s="51">
        <f t="shared" si="71"/>
        <v>101.76502432753595</v>
      </c>
      <c r="Z25" s="49">
        <f t="shared" si="71"/>
        <v>102.06071323073813</v>
      </c>
      <c r="AA25" s="47">
        <f t="shared" si="71"/>
        <v>101.27014998286452</v>
      </c>
      <c r="AB25" s="51">
        <f t="shared" si="71"/>
        <v>101.76297424689898</v>
      </c>
      <c r="AC25" s="49">
        <f t="shared" si="71"/>
        <v>102.05942946557684</v>
      </c>
      <c r="AD25" s="47">
        <f t="shared" si="71"/>
        <v>101.36939156040363</v>
      </c>
      <c r="AE25" s="51">
        <f t="shared" si="71"/>
        <v>101.86023755082338</v>
      </c>
      <c r="AF25" s="49">
        <f t="shared" si="71"/>
        <v>102.15742068572411</v>
      </c>
      <c r="AG25" s="47">
        <f t="shared" si="71"/>
        <v>101.46786429352414</v>
      </c>
      <c r="AH25" s="51">
        <f t="shared" si="71"/>
        <v>101.860383246613</v>
      </c>
      <c r="AI25" s="49">
        <f t="shared" si="71"/>
        <v>102.15638228839789</v>
      </c>
      <c r="AJ25" s="47">
        <f t="shared" si="71"/>
        <v>101.56455099020596</v>
      </c>
      <c r="AK25" s="51">
        <f t="shared" si="71"/>
        <v>101.95807007024227</v>
      </c>
      <c r="AL25" s="49">
        <f t="shared" si="71"/>
        <v>102.25432837213874</v>
      </c>
      <c r="AM25" s="47">
        <f t="shared" si="71"/>
        <v>101.66476045240817</v>
      </c>
      <c r="AN25" s="51">
        <f t="shared" si="71"/>
        <v>101.95854671220161</v>
      </c>
      <c r="AO25" s="49">
        <f t="shared" si="71"/>
        <v>102.25501115068579</v>
      </c>
      <c r="AP25" s="64">
        <f t="shared" si="68"/>
        <v>122.46907571528178</v>
      </c>
      <c r="AQ25" s="64">
        <f t="shared" si="69"/>
        <v>280.4415217298689</v>
      </c>
      <c r="AR25" s="64">
        <f t="shared" si="70"/>
        <v>297.74408932361308</v>
      </c>
    </row>
    <row r="26" spans="1:44" ht="49.5" x14ac:dyDescent="0.25">
      <c r="A26" s="46" t="s">
        <v>40</v>
      </c>
      <c r="B26" s="39" t="s">
        <v>32</v>
      </c>
      <c r="C26" s="127">
        <v>14931924.199999999</v>
      </c>
      <c r="D26" s="128">
        <v>17353306</v>
      </c>
      <c r="E26" s="129">
        <v>15351194.800000001</v>
      </c>
      <c r="F26" s="130">
        <v>15771117.4</v>
      </c>
      <c r="G26" s="128">
        <v>15951149.300000001</v>
      </c>
      <c r="H26" s="129">
        <v>17177987</v>
      </c>
      <c r="I26" s="127">
        <v>16226896</v>
      </c>
      <c r="J26" s="128">
        <v>16582746.1</v>
      </c>
      <c r="K26" s="129">
        <v>18898430</v>
      </c>
      <c r="L26" s="127">
        <v>16746925</v>
      </c>
      <c r="M26" s="128">
        <v>17273212.199999999</v>
      </c>
      <c r="N26" s="129">
        <v>19729055.800000001</v>
      </c>
      <c r="O26" s="127">
        <v>17400055.100000001</v>
      </c>
      <c r="P26" s="128">
        <v>18015960</v>
      </c>
      <c r="Q26" s="129">
        <v>20656321.399999999</v>
      </c>
      <c r="R26" s="127">
        <v>18096057.300000001</v>
      </c>
      <c r="S26" s="128">
        <v>18790646</v>
      </c>
      <c r="T26" s="129">
        <v>21647824.800000001</v>
      </c>
      <c r="U26" s="127">
        <v>18856091.699999999</v>
      </c>
      <c r="V26" s="128">
        <v>19617434.399999999</v>
      </c>
      <c r="W26" s="129">
        <v>22730216</v>
      </c>
      <c r="X26" s="127">
        <v>19685759.699999999</v>
      </c>
      <c r="Y26" s="128">
        <v>20539453.800000001</v>
      </c>
      <c r="Z26" s="129">
        <v>23912187.199999999</v>
      </c>
      <c r="AA26" s="127">
        <v>20591304.600000001</v>
      </c>
      <c r="AB26" s="128">
        <v>21545887</v>
      </c>
      <c r="AC26" s="129">
        <v>25179533.100000001</v>
      </c>
      <c r="AD26" s="127">
        <v>21579687.199999999</v>
      </c>
      <c r="AE26" s="128">
        <v>22644727.199999999</v>
      </c>
      <c r="AF26" s="129">
        <v>26564407.399999999</v>
      </c>
      <c r="AG26" s="127">
        <v>22658671.600000001</v>
      </c>
      <c r="AH26" s="128">
        <v>23844897.699999999</v>
      </c>
      <c r="AI26" s="129">
        <v>28078578.600000001</v>
      </c>
      <c r="AJ26" s="127">
        <v>23836922.5</v>
      </c>
      <c r="AK26" s="128">
        <v>25156367.100000001</v>
      </c>
      <c r="AL26" s="129">
        <v>29735214.699999999</v>
      </c>
      <c r="AM26" s="127">
        <v>25100279.399999999</v>
      </c>
      <c r="AN26" s="128">
        <v>26590280</v>
      </c>
      <c r="AO26" s="129">
        <v>31559327.600000001</v>
      </c>
      <c r="AP26" s="28">
        <f>IF((ISERROR(AM26/$D26)),0,(AM26/$D26)*100)</f>
        <v>144.64263697073051</v>
      </c>
      <c r="AQ26" s="28">
        <f>IF((ISERROR(AN26/$D26)),0,(AN26/$D26)*100)</f>
        <v>153.22890059104589</v>
      </c>
      <c r="AR26" s="28">
        <f>IF((ISERROR(AO26/$D26)),0,(AO26/$D26)*100)</f>
        <v>181.86348814456451</v>
      </c>
    </row>
    <row r="27" spans="1:44" s="60" customFormat="1" ht="33" x14ac:dyDescent="0.25">
      <c r="A27" s="52" t="s">
        <v>33</v>
      </c>
      <c r="B27" s="53" t="s">
        <v>34</v>
      </c>
      <c r="C27" s="131">
        <v>151.57</v>
      </c>
      <c r="D27" s="31">
        <f>IF((ISERROR(D26/C26)),0,(D26/C26)*100)</f>
        <v>116.21614044893155</v>
      </c>
      <c r="E27" s="32">
        <f>IF((ISERROR(E26/D26)),0,(E26/D26)*100)</f>
        <v>88.462652591961444</v>
      </c>
      <c r="F27" s="33">
        <f>IF((ISERROR(F26/E26)),0,(F26/E26)*100)</f>
        <v>102.73543919851762</v>
      </c>
      <c r="G27" s="34">
        <f>IF((ISERROR(G26/E26)),0,(G26/E26)*100)</f>
        <v>103.90819416870404</v>
      </c>
      <c r="H27" s="32">
        <f>IF((ISERROR(H26/E26)),0,(H26/E26)*100)</f>
        <v>111.90000012246604</v>
      </c>
      <c r="I27" s="35">
        <f>IF((ISERROR(I26/F26)),0,(I26/F26)*100)</f>
        <v>102.88995756255039</v>
      </c>
      <c r="J27" s="34">
        <f>IF((ISERROR(J26/G26)),0,(J26/G26)*100)</f>
        <v>103.95956923304578</v>
      </c>
      <c r="K27" s="32">
        <f>IF((ISERROR(K26/H26)),0,(K26/H26)*100)</f>
        <v>110.01539353825333</v>
      </c>
      <c r="L27" s="35">
        <f t="shared" ref="L27" si="72">IF((ISERROR(L26/I26)),0,(L26/I26)*100)</f>
        <v>103.20473490432181</v>
      </c>
      <c r="M27" s="34">
        <f t="shared" ref="M27" si="73">IF((ISERROR(M26/J26)),0,(M26/J26)*100)</f>
        <v>104.1637621165773</v>
      </c>
      <c r="N27" s="32">
        <f t="shared" ref="N27" si="74">IF((ISERROR(N26/K26)),0,(N26/K26)*100)</f>
        <v>104.395210607442</v>
      </c>
      <c r="O27" s="35">
        <f t="shared" ref="O27" si="75">IF((ISERROR(O26/L26)),0,(O26/L26)*100)</f>
        <v>103.90000014928114</v>
      </c>
      <c r="P27" s="34">
        <f t="shared" ref="P27" si="76">IF((ISERROR(P26/M26)),0,(P26/M26)*100)</f>
        <v>104.29999812078961</v>
      </c>
      <c r="Q27" s="32">
        <f t="shared" ref="Q27" si="77">IF((ISERROR(Q26/N26)),0,(Q26/N26)*100)</f>
        <v>104.69999988544814</v>
      </c>
      <c r="R27" s="35">
        <f t="shared" ref="R27" si="78">IF((ISERROR(R26/O26)),0,(R26/O26)*100)</f>
        <v>103.99999997701157</v>
      </c>
      <c r="S27" s="34">
        <f t="shared" ref="S27" si="79">IF((ISERROR(S26/P26)),0,(S26/P26)*100)</f>
        <v>104.29999844582247</v>
      </c>
      <c r="T27" s="32">
        <f t="shared" ref="T27" si="80">IF((ISERROR(T26/Q26)),0,(T26/Q26)*100)</f>
        <v>104.79999986832121</v>
      </c>
      <c r="U27" s="35">
        <f t="shared" ref="U27" si="81">IF((ISERROR(U26/R26)),0,(U26/R26)*100)</f>
        <v>104.19999996352796</v>
      </c>
      <c r="V27" s="34">
        <f t="shared" ref="V27" si="82">IF((ISERROR(V26/S26)),0,(V26/S26)*100)</f>
        <v>104.39999987227687</v>
      </c>
      <c r="W27" s="32">
        <f t="shared" ref="W27" si="83">IF((ISERROR(W26/T26)),0,(W26/T26)*100)</f>
        <v>104.99999981522392</v>
      </c>
      <c r="X27" s="35">
        <f t="shared" ref="X27" si="84">IF((ISERROR(X26/U26)),0,(X26/U26)*100)</f>
        <v>104.39999981544426</v>
      </c>
      <c r="Y27" s="34">
        <f t="shared" ref="Y27" si="85">IF((ISERROR(Y26/V26)),0,(Y26/V26)*100)</f>
        <v>104.6999999143619</v>
      </c>
      <c r="Z27" s="32">
        <f t="shared" ref="Z27" si="86">IF((ISERROR(Z26/W26)),0,(Z26/W26)*100)</f>
        <v>105.19999985921822</v>
      </c>
      <c r="AA27" s="35">
        <f t="shared" ref="AA27" si="87">IF((ISERROR(AA26/X26)),0,(AA26/X26)*100)</f>
        <v>104.5999997653126</v>
      </c>
      <c r="AB27" s="34">
        <f t="shared" ref="AB27" si="88">IF((ISERROR(AB26/Y26)),0,(AB26/Y26)*100)</f>
        <v>104.89999982375382</v>
      </c>
      <c r="AC27" s="32">
        <f t="shared" ref="AC27" si="89">IF((ISERROR(AC26/Z26)),0,(AC26/Z26)*100)</f>
        <v>105.29999990966949</v>
      </c>
      <c r="AD27" s="35">
        <f t="shared" ref="AD27" si="90">IF((ISERROR(AD26/AA26)),0,(AD26/AA26)*100)</f>
        <v>104.79999989898647</v>
      </c>
      <c r="AE27" s="34">
        <f t="shared" ref="AE27" si="91">IF((ISERROR(AE26/AB26)),0,(AE26/AB26)*100)</f>
        <v>105.0999998282735</v>
      </c>
      <c r="AF27" s="32">
        <f t="shared" ref="AF27" si="92">IF((ISERROR(AF26/AC26)),0,(AF26/AC26)*100)</f>
        <v>105.49999991858465</v>
      </c>
      <c r="AG27" s="35">
        <f t="shared" ref="AG27" si="93">IF((ISERROR(AG26/AD26)),0,(AG26/AD26)*100)</f>
        <v>105.00000018535951</v>
      </c>
      <c r="AH27" s="34">
        <f t="shared" ref="AH27" si="94">IF((ISERROR(AH26/AE26)),0,(AH26/AE26)*100)</f>
        <v>105.29999981629277</v>
      </c>
      <c r="AI27" s="32">
        <f t="shared" ref="AI27" si="95">IF((ISERROR(AI26/AF26)),0,(AI26/AF26)*100)</f>
        <v>105.6999999179353</v>
      </c>
      <c r="AJ27" s="35">
        <f t="shared" ref="AJ27" si="96">IF((ISERROR(AJ26/AG26)),0,(AJ26/AG26)*100)</f>
        <v>105.19999989761092</v>
      </c>
      <c r="AK27" s="34">
        <f t="shared" ref="AK27" si="97">IF((ISERROR(AK26/AH26)),0,(AK26/AH26)*100)</f>
        <v>105.5000001111349</v>
      </c>
      <c r="AL27" s="32">
        <f t="shared" ref="AL27" si="98">IF((ISERROR(AL26/AI26)),0,(AL26/AI26)*100)</f>
        <v>105.89999986680236</v>
      </c>
      <c r="AM27" s="35">
        <f t="shared" ref="AM27" si="99">IF((ISERROR(AM26/AJ26)),0,(AM26/AJ26)*100)</f>
        <v>105.30000003146378</v>
      </c>
      <c r="AN27" s="34">
        <f t="shared" ref="AN27" si="100">IF((ISERROR(AN26/AK26)),0,(AN26/AK26)*100)</f>
        <v>105.69999990181411</v>
      </c>
      <c r="AO27" s="32">
        <f t="shared" ref="AO27" si="101">IF((ISERROR(AO26/AL26)),0,(AO26/AL26)*100)</f>
        <v>106.13452069676835</v>
      </c>
      <c r="AP27" s="58"/>
      <c r="AQ27" s="59"/>
      <c r="AR27" s="59"/>
    </row>
    <row r="28" spans="1:44" s="60" customFormat="1" ht="17.25" x14ac:dyDescent="0.25">
      <c r="A28" s="52" t="s">
        <v>35</v>
      </c>
      <c r="B28" s="53" t="s">
        <v>29</v>
      </c>
      <c r="C28" s="131">
        <v>149.32</v>
      </c>
      <c r="D28" s="133">
        <v>127.64</v>
      </c>
      <c r="E28" s="134">
        <v>65.39</v>
      </c>
      <c r="F28" s="135">
        <v>127.38</v>
      </c>
      <c r="G28" s="136">
        <v>126.9</v>
      </c>
      <c r="H28" s="137">
        <v>120.4</v>
      </c>
      <c r="I28" s="138">
        <v>111.41</v>
      </c>
      <c r="J28" s="136">
        <v>111.11</v>
      </c>
      <c r="K28" s="137">
        <v>110</v>
      </c>
      <c r="L28" s="138">
        <v>103.8</v>
      </c>
      <c r="M28" s="136">
        <v>103.79</v>
      </c>
      <c r="N28" s="137">
        <v>103.6</v>
      </c>
      <c r="O28" s="138">
        <v>103.8</v>
      </c>
      <c r="P28" s="136">
        <v>103.6</v>
      </c>
      <c r="Q28" s="137">
        <v>103.5</v>
      </c>
      <c r="R28" s="138">
        <v>103.7</v>
      </c>
      <c r="S28" s="136">
        <v>103.5</v>
      </c>
      <c r="T28" s="137">
        <v>103.4</v>
      </c>
      <c r="U28" s="138">
        <v>103.6</v>
      </c>
      <c r="V28" s="136">
        <v>103.4</v>
      </c>
      <c r="W28" s="137">
        <v>103.3</v>
      </c>
      <c r="X28" s="138">
        <v>103.5</v>
      </c>
      <c r="Y28" s="136">
        <v>103.4</v>
      </c>
      <c r="Z28" s="137">
        <v>103.2</v>
      </c>
      <c r="AA28" s="138">
        <v>103.5</v>
      </c>
      <c r="AB28" s="136">
        <v>103.4</v>
      </c>
      <c r="AC28" s="137">
        <v>103.2</v>
      </c>
      <c r="AD28" s="138">
        <v>103.4</v>
      </c>
      <c r="AE28" s="136">
        <v>103.3</v>
      </c>
      <c r="AF28" s="137">
        <v>103.1</v>
      </c>
      <c r="AG28" s="138">
        <v>103.4</v>
      </c>
      <c r="AH28" s="136">
        <v>103.3</v>
      </c>
      <c r="AI28" s="137">
        <v>103.1</v>
      </c>
      <c r="AJ28" s="138">
        <v>103.3</v>
      </c>
      <c r="AK28" s="136">
        <v>103.2</v>
      </c>
      <c r="AL28" s="137">
        <v>103</v>
      </c>
      <c r="AM28" s="138">
        <v>103.3</v>
      </c>
      <c r="AN28" s="136">
        <v>103.2</v>
      </c>
      <c r="AO28" s="137">
        <v>103</v>
      </c>
      <c r="AP28" s="64">
        <f t="shared" ref="AP28:AP29" si="102">$E28*F28*I28*L28*O28*R28*U28*X28*AA28*AD28*AG28*AJ28*AM28/1E+24</f>
        <v>131.27813403660227</v>
      </c>
      <c r="AQ28" s="64">
        <f t="shared" ref="AQ28:AQ29" si="103">$E28*G28*J28*M28*P28*S28*V28*Y28*AB28*AE28*AH28*AK28*AN28/1E+24</f>
        <v>128.91497778229777</v>
      </c>
      <c r="AR28" s="64">
        <f t="shared" ref="AR28:AR29" si="104">$E28*H28*K28*N28*Q28*T28*W28*Z28*AC28*AF28*AI28*AL28*AO28/1E+24</f>
        <v>119.12492754100329</v>
      </c>
    </row>
    <row r="29" spans="1:44" ht="33" x14ac:dyDescent="0.25">
      <c r="A29" s="52" t="s">
        <v>36</v>
      </c>
      <c r="B29" s="39" t="s">
        <v>37</v>
      </c>
      <c r="C29" s="132">
        <v>101.84</v>
      </c>
      <c r="D29" s="65">
        <f>IF(ISERROR(((D26/C26)/(D28/100))*100),0,(((D26/C26)/(D28/100))*100))</f>
        <v>91.049937675439963</v>
      </c>
      <c r="E29" s="66">
        <f>IF(ISERROR(((E26/D26)/(E28/100))*100),0,(((E26/D26)/(E28/100))*100))</f>
        <v>135.28468051989822</v>
      </c>
      <c r="F29" s="50">
        <f>IF(ISERROR(((F26/E26)/(F28/100))*100),0,(((F26/E26)/(F28/100))*100))</f>
        <v>80.652723503311051</v>
      </c>
      <c r="G29" s="51">
        <f>IF(ISERROR(((G26/E26)/(G28/100))*100),0,(((G26/E26)/(G28/100))*100))</f>
        <v>81.881949699530367</v>
      </c>
      <c r="H29" s="49">
        <f>IF(ISERROR(((H26/E26)/(H28/100))*100),0,(((H26/E26)/(H28/100))*100))</f>
        <v>92.940199437264141</v>
      </c>
      <c r="I29" s="47">
        <f>IF(ISERROR(((I26/F26)/(I28/100))*100),0,(((I26/F26)/(I28/100))*100))</f>
        <v>92.352533491204028</v>
      </c>
      <c r="J29" s="51">
        <f>IF(ISERROR(((J26/G26)/(J28/100))*100),0,(((J26/G26)/(J28/100))*100))</f>
        <v>93.56454795522076</v>
      </c>
      <c r="K29" s="49">
        <f>IF(ISERROR(((K26/H26)/(K28/100))*100),0,(((K26/H26)/(K28/100))*100))</f>
        <v>100.01399412568483</v>
      </c>
      <c r="L29" s="47">
        <f t="shared" ref="L29" si="105">IF(ISERROR(((L26/I26)/(L28/100))*100),0,(((L26/I26)/(L28/100))*100))</f>
        <v>99.426526882776301</v>
      </c>
      <c r="M29" s="51">
        <f t="shared" ref="M29" si="106">IF(ISERROR(((M26/J26)/(M28/100))*100),0,(((M26/J26)/(M28/100))*100))</f>
        <v>100.3601138034274</v>
      </c>
      <c r="N29" s="49">
        <f t="shared" ref="N29" si="107">IF(ISERROR(((N26/K26)/(N28/100))*100),0,(((N26/K26)/(N28/100))*100))</f>
        <v>100.7675778064112</v>
      </c>
      <c r="O29" s="47">
        <f t="shared" ref="O29" si="108">IF(ISERROR(((O26/L26)/(O28/100))*100),0,(((O26/L26)/(O28/100))*100))</f>
        <v>100.09633925749628</v>
      </c>
      <c r="P29" s="51">
        <f t="shared" ref="P29" si="109">IF(ISERROR(((P26/M26)/(P28/100))*100),0,(((P26/M26)/(P28/100))*100))</f>
        <v>100.67567386176603</v>
      </c>
      <c r="Q29" s="49">
        <f t="shared" ref="Q29" si="110">IF(ISERROR(((Q26/N26)/(Q28/100))*100),0,(((Q26/N26)/(Q28/100))*100))</f>
        <v>101.15942017917696</v>
      </c>
      <c r="R29" s="47">
        <f t="shared" ref="R29" si="111">IF(ISERROR(((R26/O26)/(R28/100))*100),0,(((R26/O26)/(R28/100))*100))</f>
        <v>100.28929602411918</v>
      </c>
      <c r="S29" s="51">
        <f t="shared" ref="S29" si="112">IF(ISERROR(((S26/P26)/(S28/100))*100),0,(((S26/P26)/(S28/100))*100))</f>
        <v>100.77294535828258</v>
      </c>
      <c r="T29" s="49">
        <f t="shared" ref="T29" si="113">IF(ISERROR(((T26/Q26)/(T28/100))*100),0,(((T26/Q26)/(T28/100))*100))</f>
        <v>101.35396505640348</v>
      </c>
      <c r="U29" s="47">
        <f t="shared" ref="U29" si="114">IF(ISERROR(((U26/R26)/(U28/100))*100),0,(((U26/R26)/(U28/100))*100))</f>
        <v>100.5791505439459</v>
      </c>
      <c r="V29" s="51">
        <f t="shared" ref="V29" si="115">IF(ISERROR(((V26/S26)/(V28/100))*100),0,(((V26/S26)/(V28/100))*100))</f>
        <v>100.96711786487123</v>
      </c>
      <c r="W29" s="49">
        <f t="shared" ref="W29" si="116">IF(ISERROR(((W26/T26)/(W28/100))*100),0,(((W26/T26)/(W28/100))*100))</f>
        <v>101.64569197988764</v>
      </c>
      <c r="X29" s="47">
        <f t="shared" ref="X29" si="117">IF(ISERROR(((X26/U26)/(X28/100))*100),0,(((X26/U26)/(X28/100))*100))</f>
        <v>100.86956503907658</v>
      </c>
      <c r="Y29" s="51">
        <f t="shared" ref="Y29" si="118">IF(ISERROR(((Y26/V26)/(Y28/100))*100),0,(((Y26/V26)/(Y28/100))*100))</f>
        <v>101.25725330209082</v>
      </c>
      <c r="Z29" s="49">
        <f t="shared" ref="Z29" si="119">IF(ISERROR(((Z26/W26)/(Z28/100))*100),0,(((Z26/W26)/(Z28/100))*100))</f>
        <v>101.93798435970758</v>
      </c>
      <c r="AA29" s="47">
        <f t="shared" ref="AA29" si="120">IF(ISERROR(((AA26/X26)/(AA28/100))*100),0,(((AA26/X26)/(AA28/100))*100))</f>
        <v>101.06280170561605</v>
      </c>
      <c r="AB29" s="51">
        <f t="shared" ref="AB29" si="121">IF(ISERROR(((AB26/Y26)/(AB28/100))*100),0,(((AB26/Y26)/(AB28/100))*100))</f>
        <v>101.45067681214101</v>
      </c>
      <c r="AC29" s="49">
        <f t="shared" ref="AC29" si="122">IF(ISERROR(((AC26/Z26)/(AC28/100))*100),0,(((AC26/Z26)/(AC28/100))*100))</f>
        <v>102.03488363340068</v>
      </c>
      <c r="AD29" s="47">
        <f t="shared" ref="AD29" si="123">IF(ISERROR(((AD26/AA26)/(AD28/100))*100),0,(((AD26/AA26)/(AD28/100))*100))</f>
        <v>101.35396508606043</v>
      </c>
      <c r="AE29" s="51">
        <f t="shared" ref="AE29" si="124">IF(ISERROR(((AE26/AB26)/(AE28/100))*100),0,(((AE26/AB26)/(AE28/100))*100))</f>
        <v>101.74249741362391</v>
      </c>
      <c r="AF29" s="49">
        <f t="shared" ref="AF29" si="125">IF(ISERROR(((AF26/AC26)/(AF28/100))*100),0,(((AF26/AC26)/(AF28/100))*100))</f>
        <v>102.32783697243906</v>
      </c>
      <c r="AG29" s="47">
        <f t="shared" ref="AG29" si="126">IF(ISERROR(((AG26/AD26)/(AG28/100))*100),0,(((AG26/AD26)/(AG28/100))*100))</f>
        <v>101.54738896069584</v>
      </c>
      <c r="AH29" s="51">
        <f t="shared" ref="AH29" si="127">IF(ISERROR(((AH26/AE26)/(AH28/100))*100),0,(((AH26/AE26)/(AH28/100))*100))</f>
        <v>101.9361082442331</v>
      </c>
      <c r="AI29" s="49">
        <f t="shared" ref="AI29" si="128">IF(ISERROR(((AI26/AF26)/(AI28/100))*100),0,(((AI26/AF26)/(AI28/100))*100))</f>
        <v>102.52182339275977</v>
      </c>
      <c r="AJ29" s="47">
        <f t="shared" ref="AJ29" si="129">IF(ISERROR(((AJ26/AG26)/(AJ28/100))*100),0,(((AJ26/AG26)/(AJ28/100))*100))</f>
        <v>101.83930290184988</v>
      </c>
      <c r="AK29" s="51">
        <f t="shared" ref="AK29" si="130">IF(ISERROR(((AK26/AH26)/(AK28/100))*100),0,(((AK26/AH26)/(AK28/100))*100))</f>
        <v>102.22868227823147</v>
      </c>
      <c r="AL29" s="49">
        <f t="shared" ref="AL29" si="131">IF(ISERROR(((AL26/AI26)/(AL28/100))*100),0,(((AL26/AI26)/(AL28/100))*100))</f>
        <v>102.81553385126443</v>
      </c>
      <c r="AM29" s="47">
        <f t="shared" ref="AM29" si="132">IF(ISERROR(((AM26/AJ26)/(AM28/100))*100),0,(((AM26/AJ26)/(AM28/100))*100))</f>
        <v>101.93610845253029</v>
      </c>
      <c r="AN29" s="51">
        <f t="shared" ref="AN29" si="133">IF(ISERROR(((AN26/AK26)/(AN28/100))*100),0,(((AN26/AK26)/(AN28/100))*100))</f>
        <v>102.42248052501368</v>
      </c>
      <c r="AO29" s="49">
        <f t="shared" ref="AO29" si="134">IF(ISERROR(((AO26/AL26)/(AO28/100))*100),0,(((AO26/AL26)/(AO28/100))*100))</f>
        <v>103.04322397744498</v>
      </c>
      <c r="AP29" s="64">
        <f t="shared" si="102"/>
        <v>110.18029623303609</v>
      </c>
      <c r="AQ29" s="64">
        <f t="shared" si="103"/>
        <v>118.86043284265045</v>
      </c>
      <c r="AR29" s="64">
        <f t="shared" si="104"/>
        <v>152.666189939101</v>
      </c>
    </row>
    <row r="30" spans="1:44" ht="66" x14ac:dyDescent="0.25">
      <c r="A30" s="46" t="s">
        <v>41</v>
      </c>
      <c r="B30" s="39" t="s">
        <v>32</v>
      </c>
      <c r="C30" s="139">
        <v>280867</v>
      </c>
      <c r="D30" s="140">
        <v>336776</v>
      </c>
      <c r="E30" s="141">
        <v>359845</v>
      </c>
      <c r="F30" s="142">
        <v>375858</v>
      </c>
      <c r="G30" s="140">
        <v>376038</v>
      </c>
      <c r="H30" s="141">
        <v>376398</v>
      </c>
      <c r="I30" s="139">
        <v>392320</v>
      </c>
      <c r="J30" s="140">
        <v>392772</v>
      </c>
      <c r="K30" s="141">
        <v>393712</v>
      </c>
      <c r="L30" s="139">
        <v>409190</v>
      </c>
      <c r="M30" s="140">
        <v>410054</v>
      </c>
      <c r="N30" s="141">
        <v>411823</v>
      </c>
      <c r="O30" s="139">
        <v>426785</v>
      </c>
      <c r="P30" s="140">
        <v>428096</v>
      </c>
      <c r="Q30" s="141">
        <v>430767</v>
      </c>
      <c r="R30" s="139">
        <v>445137</v>
      </c>
      <c r="S30" s="140">
        <v>446932</v>
      </c>
      <c r="T30" s="141">
        <v>450582</v>
      </c>
      <c r="U30" s="139">
        <v>464278</v>
      </c>
      <c r="V30" s="140">
        <v>466597</v>
      </c>
      <c r="W30" s="141">
        <v>471309</v>
      </c>
      <c r="X30" s="139">
        <v>484242</v>
      </c>
      <c r="Y30" s="140">
        <v>487127</v>
      </c>
      <c r="Z30" s="141">
        <v>492989</v>
      </c>
      <c r="AA30" s="139">
        <v>505064</v>
      </c>
      <c r="AB30" s="140">
        <v>509048</v>
      </c>
      <c r="AC30" s="141">
        <v>515667</v>
      </c>
      <c r="AD30" s="139">
        <v>526782</v>
      </c>
      <c r="AE30" s="140">
        <v>531955</v>
      </c>
      <c r="AF30" s="141">
        <v>539388</v>
      </c>
      <c r="AG30" s="139">
        <v>548907</v>
      </c>
      <c r="AH30" s="140">
        <v>554829</v>
      </c>
      <c r="AI30" s="141">
        <v>563660</v>
      </c>
      <c r="AJ30" s="139">
        <v>571961</v>
      </c>
      <c r="AK30" s="140">
        <v>578687</v>
      </c>
      <c r="AL30" s="141">
        <v>589025</v>
      </c>
      <c r="AM30" s="139">
        <v>595983</v>
      </c>
      <c r="AN30" s="140">
        <v>603570</v>
      </c>
      <c r="AO30" s="141">
        <v>615531</v>
      </c>
      <c r="AP30" s="28">
        <f>IF((ISERROR(AM30/$D30)),0,(AM30/$D30)*100)</f>
        <v>176.96718293465094</v>
      </c>
      <c r="AQ30" s="28">
        <f>IF((ISERROR(AN30/$D30)),0,(AN30/$D30)*100)</f>
        <v>179.22001567807681</v>
      </c>
      <c r="AR30" s="28">
        <f>IF((ISERROR(AO30/$D30)),0,(AO30/$D30)*100)</f>
        <v>182.77163455828207</v>
      </c>
    </row>
    <row r="31" spans="1:44" s="60" customFormat="1" ht="33" x14ac:dyDescent="0.25">
      <c r="A31" s="52" t="s">
        <v>33</v>
      </c>
      <c r="B31" s="53" t="s">
        <v>34</v>
      </c>
      <c r="C31" s="143">
        <v>94</v>
      </c>
      <c r="D31" s="31">
        <f>IF((ISERROR(D30/C30)),0,(D30/C30)*100)</f>
        <v>119.90586291732386</v>
      </c>
      <c r="E31" s="32">
        <f>IF((ISERROR(E30/D30)),0,(E30/D30)*100)</f>
        <v>106.84995367840939</v>
      </c>
      <c r="F31" s="33">
        <f>IF((ISERROR(F30/E30)),0,(F30/E30)*100)</f>
        <v>104.44997151551362</v>
      </c>
      <c r="G31" s="34">
        <f>IF((ISERROR(G30/E30)),0,(G30/E30)*100)</f>
        <v>104.49999305256429</v>
      </c>
      <c r="H31" s="32">
        <f>IF((ISERROR(H30/E30)),0,(H30/E30)*100)</f>
        <v>104.60003612666564</v>
      </c>
      <c r="I31" s="35">
        <f>IF((ISERROR(I30/F30)),0,(I30/F30)*100)</f>
        <v>104.37984557997967</v>
      </c>
      <c r="J31" s="34">
        <f>IF((ISERROR(J30/G30)),0,(J30/G30)*100)</f>
        <v>104.45008217254639</v>
      </c>
      <c r="K31" s="32">
        <f>IF((ISERROR(K30/H30)),0,(K30/H30)*100)</f>
        <v>104.59991817172249</v>
      </c>
      <c r="L31" s="35">
        <f t="shared" ref="L31" si="135">IF((ISERROR(L30/I30)),0,(L30/I30)*100)</f>
        <v>104.30006117455139</v>
      </c>
      <c r="M31" s="34">
        <f t="shared" ref="M31" si="136">IF((ISERROR(M30/J30)),0,(M30/J30)*100)</f>
        <v>104.40000814722028</v>
      </c>
      <c r="N31" s="32">
        <f t="shared" ref="N31" si="137">IF((ISERROR(N30/K30)),0,(N30/K30)*100)</f>
        <v>104.60006299020603</v>
      </c>
      <c r="O31" s="35">
        <f t="shared" ref="O31" si="138">IF((ISERROR(O30/L30)),0,(O30/L30)*100)</f>
        <v>104.29995845450767</v>
      </c>
      <c r="P31" s="34">
        <f t="shared" ref="P31" si="139">IF((ISERROR(P30/M30)),0,(P30/M30)*100)</f>
        <v>104.39990830475988</v>
      </c>
      <c r="Q31" s="32">
        <f t="shared" ref="Q31" si="140">IF((ISERROR(Q30/N30)),0,(Q30/N30)*100)</f>
        <v>104.60003448083279</v>
      </c>
      <c r="R31" s="35">
        <f t="shared" ref="R31" si="141">IF((ISERROR(R30/O30)),0,(R30/O30)*100)</f>
        <v>104.30005740595382</v>
      </c>
      <c r="S31" s="34">
        <f t="shared" ref="S31" si="142">IF((ISERROR(S30/P30)),0,(S30/P30)*100)</f>
        <v>104.39994767528779</v>
      </c>
      <c r="T31" s="32">
        <f t="shared" ref="T31" si="143">IF((ISERROR(T30/Q30)),0,(T30/Q30)*100)</f>
        <v>104.59993453537528</v>
      </c>
      <c r="U31" s="35">
        <f t="shared" ref="U31" si="144">IF((ISERROR(U30/R30)),0,(U30/R30)*100)</f>
        <v>104.30002448684337</v>
      </c>
      <c r="V31" s="34">
        <f t="shared" ref="V31" si="145">IF((ISERROR(V30/S30)),0,(V30/S30)*100)</f>
        <v>104.39999821001852</v>
      </c>
      <c r="W31" s="32">
        <f t="shared" ref="W31" si="146">IF((ISERROR(W30/T30)),0,(W30/T30)*100)</f>
        <v>104.60005060122242</v>
      </c>
      <c r="X31" s="35">
        <f t="shared" ref="X31" si="147">IF((ISERROR(X30/U30)),0,(X30/U30)*100)</f>
        <v>104.30000990785693</v>
      </c>
      <c r="Y31" s="34">
        <f t="shared" ref="Y31" si="148">IF((ISERROR(Y30/V30)),0,(Y30/V30)*100)</f>
        <v>104.39994256285404</v>
      </c>
      <c r="Z31" s="32">
        <f t="shared" ref="Z31" si="149">IF((ISERROR(Z30/W30)),0,(Z30/W30)*100)</f>
        <v>104.59995459454414</v>
      </c>
      <c r="AA31" s="35">
        <f t="shared" ref="AA31" si="150">IF((ISERROR(AA30/X30)),0,(AA30/X30)*100)</f>
        <v>104.29991615762366</v>
      </c>
      <c r="AB31" s="34">
        <f t="shared" ref="AB31" si="151">IF((ISERROR(AB30/Y30)),0,(AB30/Y30)*100)</f>
        <v>104.50005850630329</v>
      </c>
      <c r="AC31" s="32">
        <f t="shared" ref="AC31" si="152">IF((ISERROR(AC30/Z30)),0,(AC30/Z30)*100)</f>
        <v>104.60010263920697</v>
      </c>
      <c r="AD31" s="35">
        <f t="shared" ref="AD31" si="153">IF((ISERROR(AD30/AA30)),0,(AD30/AA30)*100)</f>
        <v>104.30004910268798</v>
      </c>
      <c r="AE31" s="34">
        <f t="shared" ref="AE31" si="154">IF((ISERROR(AE30/AB30)),0,(AE30/AB30)*100)</f>
        <v>104.49996856877937</v>
      </c>
      <c r="AF31" s="32">
        <f t="shared" ref="AF31" si="155">IF((ISERROR(AF30/AC30)),0,(AF30/AC30)*100)</f>
        <v>104.60006166770415</v>
      </c>
      <c r="AG31" s="35">
        <f t="shared" ref="AG31" si="156">IF((ISERROR(AG30/AD30)),0,(AG30/AD30)*100)</f>
        <v>104.20002961376812</v>
      </c>
      <c r="AH31" s="34">
        <f t="shared" ref="AH31" si="157">IF((ISERROR(AH30/AE30)),0,(AH30/AE30)*100)</f>
        <v>104.29998778092131</v>
      </c>
      <c r="AI31" s="32">
        <f t="shared" ref="AI31" si="158">IF((ISERROR(AI30/AF30)),0,(AI30/AF30)*100)</f>
        <v>104.49991471816207</v>
      </c>
      <c r="AJ31" s="35">
        <f t="shared" ref="AJ31" si="159">IF((ISERROR(AJ30/AG30)),0,(AJ30/AG30)*100)</f>
        <v>104.19998287505898</v>
      </c>
      <c r="AK31" s="34">
        <f t="shared" ref="AK31" si="160">IF((ISERROR(AK30/AH30)),0,(AK30/AH30)*100)</f>
        <v>104.30006362320643</v>
      </c>
      <c r="AL31" s="32">
        <f t="shared" ref="AL31" si="161">IF((ISERROR(AL30/AI30)),0,(AL30/AI30)*100)</f>
        <v>104.5000532235745</v>
      </c>
      <c r="AM31" s="35">
        <f t="shared" ref="AM31" si="162">IF((ISERROR(AM30/AJ30)),0,(AM30/AJ30)*100)</f>
        <v>104.19993670897141</v>
      </c>
      <c r="AN31" s="34">
        <f t="shared" ref="AN31" si="163">IF((ISERROR(AN30/AK30)),0,(AN30/AK30)*100)</f>
        <v>104.29990651250158</v>
      </c>
      <c r="AO31" s="32">
        <f t="shared" ref="AO31" si="164">IF((ISERROR(AO30/AL30)),0,(AO30/AL30)*100)</f>
        <v>104.49997877848989</v>
      </c>
      <c r="AP31" s="58"/>
      <c r="AQ31" s="59"/>
      <c r="AR31" s="59"/>
    </row>
    <row r="32" spans="1:44" s="60" customFormat="1" ht="17.25" x14ac:dyDescent="0.25">
      <c r="A32" s="52" t="s">
        <v>35</v>
      </c>
      <c r="B32" s="53" t="s">
        <v>29</v>
      </c>
      <c r="C32" s="143">
        <v>104</v>
      </c>
      <c r="D32" s="145">
        <v>104.4</v>
      </c>
      <c r="E32" s="146">
        <v>106.8</v>
      </c>
      <c r="F32" s="147">
        <v>104.4</v>
      </c>
      <c r="G32" s="148">
        <v>104.4</v>
      </c>
      <c r="H32" s="149">
        <v>104.4</v>
      </c>
      <c r="I32" s="150">
        <v>104.3</v>
      </c>
      <c r="J32" s="148">
        <v>104.3</v>
      </c>
      <c r="K32" s="149">
        <v>104.3</v>
      </c>
      <c r="L32" s="150">
        <v>104.2</v>
      </c>
      <c r="M32" s="148">
        <v>104.2</v>
      </c>
      <c r="N32" s="149">
        <v>104.2</v>
      </c>
      <c r="O32" s="150">
        <v>104.2</v>
      </c>
      <c r="P32" s="148">
        <v>104.2</v>
      </c>
      <c r="Q32" s="149">
        <v>104.2</v>
      </c>
      <c r="R32" s="150">
        <v>104.2</v>
      </c>
      <c r="S32" s="148">
        <v>104.2</v>
      </c>
      <c r="T32" s="149">
        <v>104.2</v>
      </c>
      <c r="U32" s="150">
        <v>104.2</v>
      </c>
      <c r="V32" s="148">
        <v>104.2</v>
      </c>
      <c r="W32" s="149">
        <v>104.2</v>
      </c>
      <c r="X32" s="150">
        <v>104.2</v>
      </c>
      <c r="Y32" s="148">
        <v>104.2</v>
      </c>
      <c r="Z32" s="149">
        <v>104.2</v>
      </c>
      <c r="AA32" s="150">
        <v>104.1</v>
      </c>
      <c r="AB32" s="148">
        <v>104.1</v>
      </c>
      <c r="AC32" s="149">
        <v>104.1</v>
      </c>
      <c r="AD32" s="150">
        <v>104.1</v>
      </c>
      <c r="AE32" s="148">
        <v>104.1</v>
      </c>
      <c r="AF32" s="149">
        <v>104.1</v>
      </c>
      <c r="AG32" s="150">
        <v>104</v>
      </c>
      <c r="AH32" s="148">
        <v>104</v>
      </c>
      <c r="AI32" s="149">
        <v>104</v>
      </c>
      <c r="AJ32" s="150">
        <v>104</v>
      </c>
      <c r="AK32" s="148">
        <v>104</v>
      </c>
      <c r="AL32" s="149">
        <v>104</v>
      </c>
      <c r="AM32" s="150">
        <v>104</v>
      </c>
      <c r="AN32" s="148">
        <v>104</v>
      </c>
      <c r="AO32" s="149">
        <v>104</v>
      </c>
      <c r="AP32" s="64">
        <f t="shared" ref="AP32:AP33" si="165">$E32*F32*I32*L32*O32*R32*U32*X32*AA32*AD32*AG32*AJ32*AM32/1E+24</f>
        <v>174.13903421981595</v>
      </c>
      <c r="AQ32" s="64">
        <f t="shared" ref="AQ32" si="166">$E32*G32*J32*M32*P32*S32*V32*Y32*AB32*AE32*AH32*AK32*AN32/1E+24</f>
        <v>174.13903421981595</v>
      </c>
      <c r="AR32" s="64">
        <f t="shared" ref="AR32" si="167">$E32*H32*K32*N32*Q32*T32*W32*Z32*AC32*AF32*AI32*AL32*AO32/1E+24</f>
        <v>174.13903421981595</v>
      </c>
    </row>
    <row r="33" spans="1:44" ht="33" x14ac:dyDescent="0.25">
      <c r="A33" s="52" t="s">
        <v>36</v>
      </c>
      <c r="B33" s="39" t="s">
        <v>37</v>
      </c>
      <c r="C33" s="144">
        <v>90.4</v>
      </c>
      <c r="D33" s="65">
        <f>IF(ISERROR(((D30/C30)/(D32/100))*100),0,(((D30/C30)/(D32/100))*100))</f>
        <v>114.85235911621059</v>
      </c>
      <c r="E33" s="66">
        <f>IF(ISERROR(((E30/D30)/(E32/100))*100),0,(((E30/D30)/(E32/100))*100))</f>
        <v>100.04677310712489</v>
      </c>
      <c r="F33" s="50">
        <f>IF(ISERROR(((F30/E30)/(F32/100))*100),0,(((F30/E30)/(F32/100))*100))</f>
        <v>100.04786543631575</v>
      </c>
      <c r="G33" s="51">
        <f>IF(ISERROR(((G30/E30)/(G32/100))*100),0,(((G30/E30)/(G32/100))*100))</f>
        <v>100.09577878598112</v>
      </c>
      <c r="H33" s="49">
        <f>IF(ISERROR(((H30/E30)/(H32/100))*100),0,(((H30/E30)/(H32/100))*100))</f>
        <v>100.19160548531192</v>
      </c>
      <c r="I33" s="47">
        <f>IF(ISERROR(((I30/F30)/(I32/100))*100),0,(((I30/F30)/(I32/100))*100))</f>
        <v>100.07655376795752</v>
      </c>
      <c r="J33" s="51">
        <f>IF(ISERROR(((J30/G30)/(J32/100))*100),0,(((J30/G30)/(J32/100))*100))</f>
        <v>100.14389470042799</v>
      </c>
      <c r="K33" s="49">
        <f>IF(ISERROR(((K30/H30)/(K32/100))*100),0,(((K30/H30)/(K32/100))*100))</f>
        <v>100.28755337653163</v>
      </c>
      <c r="L33" s="47">
        <f t="shared" ref="L33" si="168">IF(ISERROR(((L30/I30)/(L32/100))*100),0,(((L30/I30)/(L32/100))*100))</f>
        <v>100.09602799860977</v>
      </c>
      <c r="M33" s="51">
        <f t="shared" ref="M33" si="169">IF(ISERROR(((M30/J30)/(M32/100))*100),0,(((M30/J30)/(M32/100))*100))</f>
        <v>100.19194639848395</v>
      </c>
      <c r="N33" s="49">
        <f t="shared" ref="N33" si="170">IF(ISERROR(((N30/K30)/(N32/100))*100),0,(((N30/K30)/(N32/100))*100))</f>
        <v>100.38393761056241</v>
      </c>
      <c r="O33" s="47">
        <f t="shared" ref="O33" si="171">IF(ISERROR(((O30/L30)/(O32/100))*100),0,(((O30/L30)/(O32/100))*100))</f>
        <v>100.09592941891331</v>
      </c>
      <c r="P33" s="51">
        <f t="shared" ref="P33" si="172">IF(ISERROR(((P30/M30)/(P32/100))*100),0,(((P30/M30)/(P32/100))*100))</f>
        <v>100.19185058038376</v>
      </c>
      <c r="Q33" s="49">
        <f t="shared" ref="Q33" si="173">IF(ISERROR(((Q30/N30)/(Q32/100))*100),0,(((Q30/N30)/(Q32/100))*100))</f>
        <v>100.38391025031939</v>
      </c>
      <c r="R33" s="47">
        <f t="shared" ref="R33" si="174">IF(ISERROR(((R30/O30)/(R32/100))*100),0,(((R30/O30)/(R32/100))*100))</f>
        <v>100.09602438191345</v>
      </c>
      <c r="S33" s="51">
        <f t="shared" ref="S33" si="175">IF(ISERROR(((S30/P30)/(S32/100))*100),0,(((S30/P30)/(S32/100))*100))</f>
        <v>100.19188836399979</v>
      </c>
      <c r="T33" s="49">
        <f t="shared" ref="T33" si="176">IF(ISERROR(((T30/Q30)/(T32/100))*100),0,(((T30/Q30)/(T32/100))*100))</f>
        <v>100.38381433337358</v>
      </c>
      <c r="U33" s="47">
        <f t="shared" ref="U33" si="177">IF(ISERROR(((U30/R30)/(U32/100))*100),0,(((U30/R30)/(U32/100))*100))</f>
        <v>100.09599278967694</v>
      </c>
      <c r="V33" s="51">
        <f t="shared" ref="V33" si="178">IF(ISERROR(((V30/S30)/(V32/100))*100),0,(((V30/S30)/(V32/100))*100))</f>
        <v>100.191936861822</v>
      </c>
      <c r="W33" s="49">
        <f t="shared" ref="W33" si="179">IF(ISERROR(((W30/T30)/(W32/100))*100),0,(((W30/T30)/(W32/100))*100))</f>
        <v>100.38392572094281</v>
      </c>
      <c r="X33" s="47">
        <f t="shared" ref="X33" si="180">IF(ISERROR(((X30/U30)/(X32/100))*100),0,(((X30/U30)/(X32/100))*100))</f>
        <v>100.0959787983272</v>
      </c>
      <c r="Y33" s="51">
        <f t="shared" ref="Y33" si="181">IF(ISERROR(((Y30/V30)/(Y32/100))*100),0,(((Y30/V30)/(Y32/100))*100))</f>
        <v>100.19188345763341</v>
      </c>
      <c r="Z33" s="49">
        <f t="shared" ref="Z33" si="182">IF(ISERROR(((Z30/W30)/(Z32/100))*100),0,(((Z30/W30)/(Z32/100))*100))</f>
        <v>100.38383358401548</v>
      </c>
      <c r="AA33" s="47">
        <f t="shared" ref="AA33" si="183">IF(ISERROR(((AA30/X30)/(AA32/100))*100),0,(((AA30/X30)/(AA32/100))*100))</f>
        <v>100.19204241846653</v>
      </c>
      <c r="AB33" s="51">
        <f t="shared" ref="AB33" si="184">IF(ISERROR(((AB30/Y30)/(AB32/100))*100),0,(((AB30/Y30)/(AB32/100))*100))</f>
        <v>100.38430211940759</v>
      </c>
      <c r="AC33" s="49">
        <f t="shared" ref="AC33" si="185">IF(ISERROR(((AC30/Z30)/(AC32/100))*100),0,(((AC30/Z30)/(AC32/100))*100))</f>
        <v>100.48040599347452</v>
      </c>
      <c r="AD33" s="47">
        <f t="shared" ref="AD33" si="186">IF(ISERROR(((AD30/AA30)/(AD32/100))*100),0,(((AD30/AA30)/(AD32/100))*100))</f>
        <v>100.19217012746205</v>
      </c>
      <c r="AE33" s="51">
        <f t="shared" ref="AE33" si="187">IF(ISERROR(((AE30/AB30)/(AE32/100))*100),0,(((AE30/AB30)/(AE32/100))*100))</f>
        <v>100.38421572409162</v>
      </c>
      <c r="AF33" s="49">
        <f t="shared" ref="AF33" si="188">IF(ISERROR(((AF30/AC30)/(AF32/100))*100),0,(((AF30/AC30)/(AF32/100))*100))</f>
        <v>100.4803666356428</v>
      </c>
      <c r="AG33" s="47">
        <f t="shared" ref="AG33" si="189">IF(ISERROR(((AG30/AD30)/(AG32/100))*100),0,(((AG30/AD30)/(AG32/100))*100))</f>
        <v>100.19233616708473</v>
      </c>
      <c r="AH33" s="51">
        <f t="shared" ref="AH33" si="190">IF(ISERROR(((AH30/AE30)/(AH32/100))*100),0,(((AH30/AE30)/(AH32/100))*100))</f>
        <v>100.28844978934741</v>
      </c>
      <c r="AI33" s="49">
        <f t="shared" ref="AI33" si="191">IF(ISERROR(((AI30/AF30)/(AI32/100))*100),0,(((AI30/AF30)/(AI32/100))*100))</f>
        <v>100.48068722900199</v>
      </c>
      <c r="AJ33" s="47">
        <f t="shared" ref="AJ33" si="192">IF(ISERROR(((AJ30/AG30)/(AJ32/100))*100),0,(((AJ30/AG30)/(AJ32/100))*100))</f>
        <v>100.19229122601826</v>
      </c>
      <c r="AK33" s="51">
        <f t="shared" ref="AK33" si="193">IF(ISERROR(((AK30/AH30)/(AK32/100))*100),0,(((AK30/AH30)/(AK32/100))*100))</f>
        <v>100.28852271462156</v>
      </c>
      <c r="AL33" s="49">
        <f t="shared" ref="AL33" si="194">IF(ISERROR(((AL30/AI30)/(AL32/100))*100),0,(((AL30/AI30)/(AL32/100))*100))</f>
        <v>100.48082040728316</v>
      </c>
      <c r="AM33" s="47">
        <f t="shared" ref="AM33" si="195">IF(ISERROR(((AM30/AJ30)/(AM32/100))*100),0,(((AM30/AJ30)/(AM32/100))*100))</f>
        <v>100.19224683554944</v>
      </c>
      <c r="AN33" s="51">
        <f t="shared" ref="AN33" si="196">IF(ISERROR(((AN30/AK30)/(AN32/100))*100),0,(((AN30/AK30)/(AN32/100))*100))</f>
        <v>100.28837164663614</v>
      </c>
      <c r="AO33" s="49">
        <f t="shared" ref="AO33" si="197">IF(ISERROR(((AO30/AL30)/(AO32/100))*100),0,(((AO30/AL30)/(AO32/100))*100))</f>
        <v>100.48074882547104</v>
      </c>
      <c r="AP33" s="64">
        <f t="shared" si="165"/>
        <v>101.62407511188158</v>
      </c>
      <c r="AQ33" s="64">
        <f>$E33*G33*J33*M33*P33*S33*V33*Y33*AB33*AE33*AH33*AK33*AN33/1E+24</f>
        <v>102.91777284801475</v>
      </c>
      <c r="AR33" s="64">
        <f>$E33*H33*K33*N33*Q33*T33*W33*Z33*AC33*AF33*AI33*AL33*AO33/1E+24</f>
        <v>104.95730344270153</v>
      </c>
    </row>
    <row r="34" spans="1:44" ht="66" x14ac:dyDescent="0.25">
      <c r="A34" s="46" t="s">
        <v>42</v>
      </c>
      <c r="B34" s="39" t="s">
        <v>32</v>
      </c>
      <c r="C34" s="151">
        <v>43877</v>
      </c>
      <c r="D34" s="152">
        <v>46544</v>
      </c>
      <c r="E34" s="153">
        <v>48362</v>
      </c>
      <c r="F34" s="154">
        <v>50245</v>
      </c>
      <c r="G34" s="152">
        <v>50341</v>
      </c>
      <c r="H34" s="153">
        <v>50393</v>
      </c>
      <c r="I34" s="151">
        <v>52355</v>
      </c>
      <c r="J34" s="152">
        <v>52556</v>
      </c>
      <c r="K34" s="153">
        <v>52661</v>
      </c>
      <c r="L34" s="151">
        <v>54711</v>
      </c>
      <c r="M34" s="152">
        <v>55026</v>
      </c>
      <c r="N34" s="153">
        <v>55189</v>
      </c>
      <c r="O34" s="151">
        <v>57173</v>
      </c>
      <c r="P34" s="152">
        <v>57612</v>
      </c>
      <c r="Q34" s="153">
        <v>57838</v>
      </c>
      <c r="R34" s="151">
        <v>59574</v>
      </c>
      <c r="S34" s="152">
        <v>60089</v>
      </c>
      <c r="T34" s="153">
        <v>60441</v>
      </c>
      <c r="U34" s="151">
        <v>62076</v>
      </c>
      <c r="V34" s="152">
        <v>62673</v>
      </c>
      <c r="W34" s="153">
        <v>63161</v>
      </c>
      <c r="X34" s="151">
        <v>64683</v>
      </c>
      <c r="Y34" s="152">
        <v>65368</v>
      </c>
      <c r="Z34" s="153">
        <v>66003</v>
      </c>
      <c r="AA34" s="151">
        <v>67400</v>
      </c>
      <c r="AB34" s="152">
        <v>68179</v>
      </c>
      <c r="AC34" s="153">
        <v>68973</v>
      </c>
      <c r="AD34" s="151">
        <v>70231</v>
      </c>
      <c r="AE34" s="152">
        <v>71111</v>
      </c>
      <c r="AF34" s="153">
        <v>72077</v>
      </c>
      <c r="AG34" s="151">
        <v>73181</v>
      </c>
      <c r="AH34" s="152">
        <v>74169</v>
      </c>
      <c r="AI34" s="153">
        <v>75320</v>
      </c>
      <c r="AJ34" s="151">
        <v>76255</v>
      </c>
      <c r="AK34" s="152">
        <v>77358</v>
      </c>
      <c r="AL34" s="153">
        <v>78709</v>
      </c>
      <c r="AM34" s="151">
        <v>79458</v>
      </c>
      <c r="AN34" s="152">
        <v>80684</v>
      </c>
      <c r="AO34" s="153">
        <v>82251</v>
      </c>
      <c r="AP34" s="28">
        <f>IF((ISERROR(AM34/$D34)),0,(AM34/$D34)*100)</f>
        <v>170.71588174630458</v>
      </c>
      <c r="AQ34" s="28">
        <f>IF((ISERROR(AN34/$D34)),0,(AN34/$D34)*100)</f>
        <v>173.34994843588862</v>
      </c>
      <c r="AR34" s="28">
        <f>IF((ISERROR(AO34/$D34)),0,(AO34/$D34)*100)</f>
        <v>176.71665520797526</v>
      </c>
    </row>
    <row r="35" spans="1:44" s="60" customFormat="1" ht="33" x14ac:dyDescent="0.25">
      <c r="A35" s="52" t="s">
        <v>33</v>
      </c>
      <c r="B35" s="53" t="s">
        <v>34</v>
      </c>
      <c r="C35" s="155">
        <v>113.8</v>
      </c>
      <c r="D35" s="31">
        <f>IF((ISERROR(D34/C34)),0,(D34/C34)*100)</f>
        <v>106.07835540260272</v>
      </c>
      <c r="E35" s="32">
        <f>IF((ISERROR(E34/D34)),0,(E34/D34)*100)</f>
        <v>103.90598143691992</v>
      </c>
      <c r="F35" s="33">
        <f>IF((ISERROR(F34/E34)),0,(F34/E34)*100)</f>
        <v>103.89355278938008</v>
      </c>
      <c r="G35" s="34">
        <f>IF((ISERROR(G34/E34)),0,(G34/E34)*100)</f>
        <v>104.09205574624704</v>
      </c>
      <c r="H35" s="32">
        <f>IF((ISERROR(H34/E34)),0,(H34/E34)*100)</f>
        <v>104.19957818121665</v>
      </c>
      <c r="I35" s="35">
        <f>IF((ISERROR(I34/F34)),0,(I34/F34)*100)</f>
        <v>104.19942282814209</v>
      </c>
      <c r="J35" s="34">
        <f>IF((ISERROR(J34/G34)),0,(J34/G34)*100)</f>
        <v>104.39999205419042</v>
      </c>
      <c r="K35" s="32">
        <f>IF((ISERROR(K34/H34)),0,(K34/H34)*100)</f>
        <v>104.50062508681761</v>
      </c>
      <c r="L35" s="35">
        <f t="shared" ref="L35" si="198">IF((ISERROR(L34/I34)),0,(L34/I34)*100)</f>
        <v>104.50004775093113</v>
      </c>
      <c r="M35" s="34">
        <f t="shared" ref="M35" si="199">IF((ISERROR(M34/J34)),0,(M34/J34)*100)</f>
        <v>104.69974883933328</v>
      </c>
      <c r="N35" s="32">
        <f t="shared" ref="N35" si="200">IF((ISERROR(N34/K34)),0,(N34/K34)*100)</f>
        <v>104.8005165112702</v>
      </c>
      <c r="O35" s="35">
        <f t="shared" ref="O35" si="201">IF((ISERROR(O34/L34)),0,(O34/L34)*100)</f>
        <v>104.50000913893001</v>
      </c>
      <c r="P35" s="34">
        <f t="shared" ref="P35" si="202">IF((ISERROR(P34/M34)),0,(P34/M34)*100)</f>
        <v>104.69959655435612</v>
      </c>
      <c r="Q35" s="32">
        <f t="shared" ref="Q35" si="203">IF((ISERROR(Q34/N34)),0,(Q34/N34)*100)</f>
        <v>104.79986953921978</v>
      </c>
      <c r="R35" s="35">
        <f t="shared" ref="R35" si="204">IF((ISERROR(R34/O34)),0,(R34/O34)*100)</f>
        <v>104.19953474542179</v>
      </c>
      <c r="S35" s="34">
        <f t="shared" ref="S35" si="205">IF((ISERROR(S34/P34)),0,(S34/P34)*100)</f>
        <v>104.29945150315906</v>
      </c>
      <c r="T35" s="32">
        <f t="shared" ref="T35" si="206">IF((ISERROR(T34/Q34)),0,(T34/Q34)*100)</f>
        <v>104.50050140046336</v>
      </c>
      <c r="U35" s="35">
        <f t="shared" ref="U35" si="207">IF((ISERROR(U34/R34)),0,(U34/R34)*100)</f>
        <v>104.19981871286133</v>
      </c>
      <c r="V35" s="34">
        <f t="shared" ref="V35" si="208">IF((ISERROR(V34/S34)),0,(V34/S34)*100)</f>
        <v>104.30028790627237</v>
      </c>
      <c r="W35" s="32">
        <f t="shared" ref="W35" si="209">IF((ISERROR(W34/T34)),0,(W34/T34)*100)</f>
        <v>104.50025644843733</v>
      </c>
      <c r="X35" s="35">
        <f t="shared" ref="X35" si="210">IF((ISERROR(X34/U34)),0,(X34/U34)*100)</f>
        <v>104.19969070172048</v>
      </c>
      <c r="Y35" s="34">
        <f t="shared" ref="Y35" si="211">IF((ISERROR(Y34/V34)),0,(Y34/V34)*100)</f>
        <v>104.30009733058894</v>
      </c>
      <c r="Z35" s="32">
        <f t="shared" ref="Z35" si="212">IF((ISERROR(Z34/W34)),0,(Z34/W34)*100)</f>
        <v>104.49961210240497</v>
      </c>
      <c r="AA35" s="35">
        <f t="shared" ref="AA35" si="213">IF((ISERROR(AA34/X34)),0,(AA34/X34)*100)</f>
        <v>104.20048544439805</v>
      </c>
      <c r="AB35" s="34">
        <f t="shared" ref="AB35" si="214">IF((ISERROR(AB34/Y34)),0,(AB34/Y34)*100)</f>
        <v>104.30026924489046</v>
      </c>
      <c r="AC35" s="32">
        <f t="shared" ref="AC35" si="215">IF((ISERROR(AC34/Z34)),0,(AC34/Z34)*100)</f>
        <v>104.49979546384256</v>
      </c>
      <c r="AD35" s="35">
        <f t="shared" ref="AD35" si="216">IF((ISERROR(AD34/AA34)),0,(AD34/AA34)*100)</f>
        <v>104.20029673590506</v>
      </c>
      <c r="AE35" s="34">
        <f t="shared" ref="AE35" si="217">IF((ISERROR(AE34/AB34)),0,(AE34/AB34)*100)</f>
        <v>104.3004444183693</v>
      </c>
      <c r="AF35" s="32">
        <f t="shared" ref="AF35" si="218">IF((ISERROR(AF34/AC34)),0,(AF34/AC34)*100)</f>
        <v>104.5003117161788</v>
      </c>
      <c r="AG35" s="35">
        <f t="shared" ref="AG35" si="219">IF((ISERROR(AG34/AD34)),0,(AG34/AD34)*100)</f>
        <v>104.20042431404934</v>
      </c>
      <c r="AH35" s="34">
        <f t="shared" ref="AH35" si="220">IF((ISERROR(AH34/AE34)),0,(AH34/AE34)*100)</f>
        <v>104.30031921924878</v>
      </c>
      <c r="AI35" s="32">
        <f t="shared" ref="AI35" si="221">IF((ISERROR(AI34/AF34)),0,(AI34/AF34)*100)</f>
        <v>104.49935485661169</v>
      </c>
      <c r="AJ35" s="35">
        <f t="shared" ref="AJ35" si="222">IF((ISERROR(AJ34/AG34)),0,(AJ34/AG34)*100)</f>
        <v>104.20054385701208</v>
      </c>
      <c r="AK35" s="34">
        <f t="shared" ref="AK35" si="223">IF((ISERROR(AK34/AH34)),0,(AK34/AH34)*100)</f>
        <v>104.29964001132548</v>
      </c>
      <c r="AL35" s="32">
        <f t="shared" ref="AL35" si="224">IF((ISERROR(AL34/AI34)),0,(AL34/AI34)*100)</f>
        <v>104.49946893255444</v>
      </c>
      <c r="AM35" s="35">
        <f t="shared" ref="AM35" si="225">IF((ISERROR(AM34/AJ34)),0,(AM34/AJ34)*100)</f>
        <v>104.20038030293095</v>
      </c>
      <c r="AN35" s="34">
        <f t="shared" ref="AN35" si="226">IF((ISERROR(AN34/AK34)),0,(AN34/AK34)*100)</f>
        <v>104.29949067969699</v>
      </c>
      <c r="AO35" s="32">
        <f t="shared" ref="AO35" si="227">IF((ISERROR(AO34/AL34)),0,(AO34/AL34)*100)</f>
        <v>104.50012069776011</v>
      </c>
      <c r="AP35" s="58"/>
      <c r="AQ35" s="59"/>
      <c r="AR35" s="59"/>
    </row>
    <row r="36" spans="1:44" s="60" customFormat="1" ht="17.25" x14ac:dyDescent="0.25">
      <c r="A36" s="52" t="s">
        <v>35</v>
      </c>
      <c r="B36" s="53" t="s">
        <v>29</v>
      </c>
      <c r="C36" s="155">
        <v>117</v>
      </c>
      <c r="D36" s="157">
        <v>108.1</v>
      </c>
      <c r="E36" s="158">
        <v>104</v>
      </c>
      <c r="F36" s="159">
        <v>104</v>
      </c>
      <c r="G36" s="160">
        <v>104</v>
      </c>
      <c r="H36" s="161">
        <v>104</v>
      </c>
      <c r="I36" s="162">
        <v>104</v>
      </c>
      <c r="J36" s="160">
        <v>104</v>
      </c>
      <c r="K36" s="161">
        <v>104</v>
      </c>
      <c r="L36" s="162">
        <v>104</v>
      </c>
      <c r="M36" s="160">
        <v>104</v>
      </c>
      <c r="N36" s="161">
        <v>104</v>
      </c>
      <c r="O36" s="162">
        <v>104</v>
      </c>
      <c r="P36" s="160">
        <v>104</v>
      </c>
      <c r="Q36" s="161">
        <v>104</v>
      </c>
      <c r="R36" s="162">
        <v>104</v>
      </c>
      <c r="S36" s="160">
        <v>104</v>
      </c>
      <c r="T36" s="161">
        <v>104</v>
      </c>
      <c r="U36" s="162">
        <v>104</v>
      </c>
      <c r="V36" s="160">
        <v>104</v>
      </c>
      <c r="W36" s="161">
        <v>104</v>
      </c>
      <c r="X36" s="162">
        <v>104</v>
      </c>
      <c r="Y36" s="160">
        <v>104</v>
      </c>
      <c r="Z36" s="161">
        <v>104</v>
      </c>
      <c r="AA36" s="162">
        <v>104</v>
      </c>
      <c r="AB36" s="160">
        <v>104</v>
      </c>
      <c r="AC36" s="161">
        <v>104</v>
      </c>
      <c r="AD36" s="162">
        <v>104</v>
      </c>
      <c r="AE36" s="160">
        <v>104</v>
      </c>
      <c r="AF36" s="161">
        <v>104</v>
      </c>
      <c r="AG36" s="162">
        <v>104</v>
      </c>
      <c r="AH36" s="160">
        <v>104</v>
      </c>
      <c r="AI36" s="161">
        <v>104</v>
      </c>
      <c r="AJ36" s="162">
        <v>104</v>
      </c>
      <c r="AK36" s="160">
        <v>104</v>
      </c>
      <c r="AL36" s="161">
        <v>104</v>
      </c>
      <c r="AM36" s="162">
        <v>104</v>
      </c>
      <c r="AN36" s="160">
        <v>104</v>
      </c>
      <c r="AO36" s="161">
        <v>104</v>
      </c>
      <c r="AP36" s="64">
        <f t="shared" ref="AP36:AP37" si="228">$E36*F36*I36*L36*O36*R36*U36*X36*AA36*AD36*AG36*AJ36*AM36/1E+24</f>
        <v>166.5073507310388</v>
      </c>
      <c r="AQ36" s="64">
        <f t="shared" ref="AQ36:AQ37" si="229">$E36*G36*J36*M36*P36*S36*V36*Y36*AB36*AE36*AH36*AK36*AN36/1E+24</f>
        <v>166.5073507310388</v>
      </c>
      <c r="AR36" s="64">
        <f t="shared" ref="AR36:AR37" si="230">$E36*H36*K36*N36*Q36*T36*W36*Z36*AC36*AF36*AI36*AL36*AO36/1E+24</f>
        <v>166.5073507310388</v>
      </c>
    </row>
    <row r="37" spans="1:44" ht="33" x14ac:dyDescent="0.25">
      <c r="A37" s="52" t="s">
        <v>36</v>
      </c>
      <c r="B37" s="39" t="s">
        <v>37</v>
      </c>
      <c r="C37" s="156">
        <v>97.3</v>
      </c>
      <c r="D37" s="65">
        <f>IF(ISERROR(((D34/C34)/(D36/100))*100),0,(((D34/C34)/(D36/100))*100))</f>
        <v>98.129838485293931</v>
      </c>
      <c r="E37" s="66">
        <f>IF(ISERROR(((E34/D34)/(E36/100))*100),0,(((E34/D34)/(E36/100))*100))</f>
        <v>99.909597535499913</v>
      </c>
      <c r="F37" s="50">
        <f>IF(ISERROR(((F34/E34)/(F36/100))*100),0,(((F34/E34)/(F36/100))*100))</f>
        <v>99.897646912865454</v>
      </c>
      <c r="G37" s="51">
        <f>IF(ISERROR(((G34/E34)/(G36/100))*100),0,(((G34/E34)/(G36/100))*100))</f>
        <v>100.08851514062216</v>
      </c>
      <c r="H37" s="49">
        <f>IF(ISERROR(((H34/E34)/(H36/100))*100),0,(((H34/E34)/(H36/100))*100))</f>
        <v>100.19190209732372</v>
      </c>
      <c r="I37" s="47">
        <f>IF(ISERROR(((I34/F34)/(I36/100))*100),0,(((I34/F34)/(I36/100))*100))</f>
        <v>100.1917527193674</v>
      </c>
      <c r="J37" s="51">
        <f>IF(ISERROR(((J34/G34)/(J36/100))*100),0,(((J34/G34)/(J36/100))*100))</f>
        <v>100.38460774441387</v>
      </c>
      <c r="K37" s="49">
        <f>IF(ISERROR(((K34/H34)/(K36/100))*100),0,(((K34/H34)/(K36/100))*100))</f>
        <v>100.48137027578616</v>
      </c>
      <c r="L37" s="47">
        <f t="shared" ref="L37" si="231">IF(ISERROR(((L34/I34)/(L36/100))*100),0,(((L34/I34)/(L36/100))*100))</f>
        <v>100.48081514512607</v>
      </c>
      <c r="M37" s="51">
        <f t="shared" ref="M37" si="232">IF(ISERROR(((M34/J34)/(M36/100))*100),0,(((M34/J34)/(M36/100))*100))</f>
        <v>100.67283542243584</v>
      </c>
      <c r="N37" s="49">
        <f t="shared" ref="N37" si="233">IF(ISERROR(((N34/K34)/(N36/100))*100),0,(((N34/K34)/(N36/100))*100))</f>
        <v>100.76972741468289</v>
      </c>
      <c r="O37" s="47">
        <f t="shared" ref="O37" si="234">IF(ISERROR(((O34/L34)/(O36/100))*100),0,(((O34/L34)/(O36/100))*100))</f>
        <v>100.48077801820192</v>
      </c>
      <c r="P37" s="51">
        <f t="shared" ref="P37" si="235">IF(ISERROR(((P34/M34)/(P36/100))*100),0,(((P34/M34)/(P36/100))*100))</f>
        <v>100.67268899457321</v>
      </c>
      <c r="Q37" s="49">
        <f t="shared" ref="Q37" si="236">IF(ISERROR(((Q34/N34)/(Q36/100))*100),0,(((Q34/N34)/(Q36/100))*100))</f>
        <v>100.76910532617288</v>
      </c>
      <c r="R37" s="47">
        <f t="shared" ref="R37" si="237">IF(ISERROR(((R34/O34)/(R36/100))*100),0,(((R34/O34)/(R36/100))*100))</f>
        <v>100.19186033213632</v>
      </c>
      <c r="S37" s="51">
        <f t="shared" ref="S37" si="238">IF(ISERROR(((S34/P34)/(S36/100))*100),0,(((S34/P34)/(S36/100))*100))</f>
        <v>100.28793413765295</v>
      </c>
      <c r="T37" s="49">
        <f t="shared" ref="T37" si="239">IF(ISERROR(((T34/Q34)/(T36/100))*100),0,(((T34/Q34)/(T36/100))*100))</f>
        <v>100.48125134659938</v>
      </c>
      <c r="U37" s="47">
        <f t="shared" ref="U37" si="240">IF(ISERROR(((U34/R34)/(U36/100))*100),0,(((U34/R34)/(U36/100))*100))</f>
        <v>100.19213337775128</v>
      </c>
      <c r="V37" s="51">
        <f t="shared" ref="V37" si="241">IF(ISERROR(((V34/S34)/(V36/100))*100),0,(((V34/S34)/(V36/100))*100))</f>
        <v>100.28873837141575</v>
      </c>
      <c r="W37" s="49">
        <f t="shared" ref="W37" si="242">IF(ISERROR(((W34/T34)/(W36/100))*100),0,(((W34/T34)/(W36/100))*100))</f>
        <v>100.48101581580511</v>
      </c>
      <c r="X37" s="47">
        <f t="shared" ref="X37" si="243">IF(ISERROR(((X34/U34)/(X36/100))*100),0,(((X34/U34)/(X36/100))*100))</f>
        <v>100.19201029011585</v>
      </c>
      <c r="Y37" s="51">
        <f t="shared" ref="Y37" si="244">IF(ISERROR(((Y34/V34)/(Y36/100))*100),0,(((Y34/V34)/(Y36/100))*100))</f>
        <v>100.28855512556629</v>
      </c>
      <c r="Z37" s="49">
        <f t="shared" ref="Z37" si="245">IF(ISERROR(((Z34/W34)/(Z36/100))*100),0,(((Z34/W34)/(Z36/100))*100))</f>
        <v>100.48039625231246</v>
      </c>
      <c r="AA37" s="47">
        <f t="shared" ref="AA37" si="246">IF(ISERROR(((AA34/X34)/(AA36/100))*100),0,(((AA34/X34)/(AA36/100))*100))</f>
        <v>100.19277446576736</v>
      </c>
      <c r="AB37" s="51">
        <f t="shared" ref="AB37" si="247">IF(ISERROR(((AB34/Y34)/(AB36/100))*100),0,(((AB34/Y34)/(AB36/100))*100))</f>
        <v>100.2887204277793</v>
      </c>
      <c r="AC37" s="49">
        <f t="shared" ref="AC37" si="248">IF(ISERROR(((AC34/Z34)/(AC36/100))*100),0,(((AC34/Z34)/(AC36/100))*100))</f>
        <v>100.48057256138708</v>
      </c>
      <c r="AD37" s="47">
        <f t="shared" ref="AD37" si="249">IF(ISERROR(((AD34/AA34)/(AD36/100))*100),0,(((AD34/AA34)/(AD36/100))*100))</f>
        <v>100.19259301529331</v>
      </c>
      <c r="AE37" s="51">
        <f t="shared" ref="AE37" si="250">IF(ISERROR(((AE34/AB34)/(AE36/100))*100),0,(((AE34/AB34)/(AE36/100))*100))</f>
        <v>100.28888886381664</v>
      </c>
      <c r="AF37" s="49">
        <f t="shared" ref="AF37" si="251">IF(ISERROR(((AF34/AC34)/(AF36/100))*100),0,(((AF34/AC34)/(AF36/100))*100))</f>
        <v>100.48106895786421</v>
      </c>
      <c r="AG37" s="47">
        <f t="shared" ref="AG37" si="252">IF(ISERROR(((AG34/AD34)/(AG36/100))*100),0,(((AG34/AD34)/(AG36/100))*100))</f>
        <v>100.1927156865859</v>
      </c>
      <c r="AH37" s="51">
        <f t="shared" ref="AH37" si="253">IF(ISERROR(((AH34/AE34)/(AH36/100))*100),0,(((AH34/AE34)/(AH36/100))*100))</f>
        <v>100.28876848004691</v>
      </c>
      <c r="AI37" s="49">
        <f t="shared" ref="AI37" si="254">IF(ISERROR(((AI34/AF34)/(AI36/100))*100),0,(((AI34/AF34)/(AI36/100))*100))</f>
        <v>100.48014890058816</v>
      </c>
      <c r="AJ37" s="47">
        <f t="shared" ref="AJ37" si="255">IF(ISERROR(((AJ34/AG34)/(AJ36/100))*100),0,(((AJ34/AG34)/(AJ36/100))*100))</f>
        <v>100.19283063174238</v>
      </c>
      <c r="AK37" s="51">
        <f t="shared" ref="AK37" si="256">IF(ISERROR(((AK34/AH34)/(AK36/100))*100),0,(((AK34/AH34)/(AK36/100))*100))</f>
        <v>100.28811539550526</v>
      </c>
      <c r="AL37" s="49">
        <f t="shared" ref="AL37" si="257">IF(ISERROR(((AL34/AI34)/(AL36/100))*100),0,(((AL34/AI34)/(AL36/100))*100))</f>
        <v>100.48025858899466</v>
      </c>
      <c r="AM37" s="47">
        <f t="shared" ref="AM37" si="258">IF(ISERROR(((AM34/AJ34)/(AM36/100))*100),0,(((AM34/AJ34)/(AM36/100))*100))</f>
        <v>100.19267336820283</v>
      </c>
      <c r="AN37" s="51">
        <f t="shared" ref="AN37" si="259">IF(ISERROR(((AN34/AK34)/(AN36/100))*100),0,(((AN34/AK34)/(AN36/100))*100))</f>
        <v>100.28797180740095</v>
      </c>
      <c r="AO37" s="49">
        <f t="shared" ref="AO37" si="260">IF(ISERROR(((AO34/AL34)/(AO36/100))*100),0,(((AO34/AL34)/(AO36/100))*100))</f>
        <v>100.48088528630778</v>
      </c>
      <c r="AP37" s="64">
        <f t="shared" si="228"/>
        <v>102.52753466846258</v>
      </c>
      <c r="AQ37" s="64">
        <f t="shared" si="229"/>
        <v>104.10948686337748</v>
      </c>
      <c r="AR37" s="64">
        <f t="shared" si="230"/>
        <v>106.13144370630678</v>
      </c>
    </row>
    <row r="38" spans="1:44" x14ac:dyDescent="0.25">
      <c r="A38" s="18" t="s">
        <v>43</v>
      </c>
      <c r="B38" s="19"/>
      <c r="C38" s="47"/>
      <c r="D38" s="51"/>
      <c r="E38" s="49"/>
      <c r="F38" s="50"/>
      <c r="G38" s="51"/>
      <c r="H38" s="49"/>
      <c r="I38" s="47"/>
      <c r="J38" s="51"/>
      <c r="K38" s="49"/>
      <c r="L38" s="47"/>
      <c r="M38" s="51"/>
      <c r="N38" s="49"/>
      <c r="O38" s="47"/>
      <c r="P38" s="51"/>
      <c r="Q38" s="49"/>
      <c r="R38" s="47"/>
      <c r="S38" s="51"/>
      <c r="T38" s="49"/>
      <c r="U38" s="47"/>
      <c r="V38" s="51"/>
      <c r="W38" s="49"/>
      <c r="X38" s="47"/>
      <c r="Y38" s="51"/>
      <c r="Z38" s="49"/>
      <c r="AA38" s="47"/>
      <c r="AB38" s="51"/>
      <c r="AC38" s="49"/>
      <c r="AD38" s="47"/>
      <c r="AE38" s="51"/>
      <c r="AF38" s="49"/>
      <c r="AG38" s="47"/>
      <c r="AH38" s="51"/>
      <c r="AI38" s="49"/>
      <c r="AJ38" s="47"/>
      <c r="AK38" s="51"/>
      <c r="AL38" s="49"/>
      <c r="AM38" s="47"/>
      <c r="AN38" s="51"/>
      <c r="AO38" s="49"/>
      <c r="AP38" s="44"/>
      <c r="AQ38" s="45"/>
      <c r="AR38" s="45"/>
    </row>
    <row r="39" spans="1:44" ht="33" x14ac:dyDescent="0.25">
      <c r="A39" s="46" t="s">
        <v>44</v>
      </c>
      <c r="B39" s="39" t="s">
        <v>45</v>
      </c>
      <c r="C39" s="163">
        <v>196557</v>
      </c>
      <c r="D39" s="164">
        <v>184842.49</v>
      </c>
      <c r="E39" s="165">
        <v>210257.5</v>
      </c>
      <c r="F39" s="166">
        <v>225663.2</v>
      </c>
      <c r="G39" s="164">
        <v>231625.1</v>
      </c>
      <c r="H39" s="165">
        <v>232100</v>
      </c>
      <c r="I39" s="163">
        <v>248664.97</v>
      </c>
      <c r="J39" s="164">
        <v>261581.48</v>
      </c>
      <c r="K39" s="165">
        <v>262900</v>
      </c>
      <c r="L39" s="163">
        <v>285277.65999999997</v>
      </c>
      <c r="M39" s="164">
        <v>317330.17</v>
      </c>
      <c r="N39" s="165">
        <v>319100</v>
      </c>
      <c r="O39" s="163">
        <v>307200</v>
      </c>
      <c r="P39" s="164">
        <v>341200</v>
      </c>
      <c r="Q39" s="165">
        <v>342500</v>
      </c>
      <c r="R39" s="163">
        <v>330100</v>
      </c>
      <c r="S39" s="164">
        <v>366100</v>
      </c>
      <c r="T39" s="165">
        <v>366900</v>
      </c>
      <c r="U39" s="163">
        <v>353900</v>
      </c>
      <c r="V39" s="164">
        <v>392100</v>
      </c>
      <c r="W39" s="165">
        <v>392900</v>
      </c>
      <c r="X39" s="163">
        <v>379900</v>
      </c>
      <c r="Y39" s="164">
        <v>420500</v>
      </c>
      <c r="Z39" s="165">
        <v>420800</v>
      </c>
      <c r="AA39" s="163">
        <v>407100</v>
      </c>
      <c r="AB39" s="164">
        <v>450600</v>
      </c>
      <c r="AC39" s="165">
        <v>450900</v>
      </c>
      <c r="AD39" s="163">
        <v>436900</v>
      </c>
      <c r="AE39" s="164">
        <v>483100</v>
      </c>
      <c r="AF39" s="165">
        <v>483600</v>
      </c>
      <c r="AG39" s="163">
        <v>468600</v>
      </c>
      <c r="AH39" s="164">
        <v>517800</v>
      </c>
      <c r="AI39" s="165">
        <v>518002</v>
      </c>
      <c r="AJ39" s="163">
        <v>501200</v>
      </c>
      <c r="AK39" s="164">
        <v>553600</v>
      </c>
      <c r="AL39" s="165">
        <v>553900</v>
      </c>
      <c r="AM39" s="163">
        <v>537800</v>
      </c>
      <c r="AN39" s="164">
        <v>593800</v>
      </c>
      <c r="AO39" s="165">
        <v>592800</v>
      </c>
      <c r="AP39" s="28">
        <f>IF((ISERROR(AM39/$D39)),0,(AM39/$D39)*100)</f>
        <v>290.95041946253809</v>
      </c>
      <c r="AQ39" s="28">
        <f>IF((ISERROR(AN39/$D39)),0,(AN39/$D39)*100)</f>
        <v>321.24648396588901</v>
      </c>
      <c r="AR39" s="28">
        <f>IF((ISERROR(AO39/$D39)),0,(AO39/$D39)*100)</f>
        <v>320.70548281404348</v>
      </c>
    </row>
    <row r="40" spans="1:44" ht="33" x14ac:dyDescent="0.25">
      <c r="A40" s="52" t="s">
        <v>46</v>
      </c>
      <c r="B40" s="39" t="s">
        <v>47</v>
      </c>
      <c r="C40" s="168">
        <v>98.5</v>
      </c>
      <c r="D40" s="65">
        <f>IF(ISERROR(((D39/C39)/(D41/100))*100),0,(((D39/C39)/(D41/100))*100))</f>
        <v>83.740112302204977</v>
      </c>
      <c r="E40" s="66">
        <f>IF(ISERROR(((E39/D39)/(E41/100))*100),0,(((E39/D39)/(E41/100))*100))</f>
        <v>112.17904308103179</v>
      </c>
      <c r="F40" s="50">
        <f>IF(ISERROR(((F39/E39)/(F41/100))*100),0,(((F39/E39)/(F41/100))*100))</f>
        <v>102.41131988919803</v>
      </c>
      <c r="G40" s="51">
        <f>IF(ISERROR(((G39/E39)/(G41/100))*100),0,(((G39/E39)/(G41/100))*100))</f>
        <v>105.31796018398545</v>
      </c>
      <c r="H40" s="49">
        <f>IF(ISERROR(((H39/E39)/(H41/100))*100),0,(((H39/E39)/(H41/100))*100))</f>
        <v>105.93901368039641</v>
      </c>
      <c r="I40" s="47">
        <f>IF(ISERROR(((I39/F39)/(I41/100))*100),0,(((I39/F39)/(I41/100))*100))</f>
        <v>105.75140552742199</v>
      </c>
      <c r="J40" s="51">
        <f>IF(ISERROR(((J39/G39)/(J41/100))*100),0,(((J39/G39)/(J41/100))*100))</f>
        <v>108.38112478985387</v>
      </c>
      <c r="K40" s="49">
        <f>IF(ISERROR(((K39/H39)/(K41/100))*100),0,(((K39/H39)/(K41/100))*100))</f>
        <v>108.80897423640231</v>
      </c>
      <c r="L40" s="47">
        <f t="shared" ref="L40:AO40" si="261">IF(ISERROR(((L39/I39)/(L41/100))*100),0,(((L39/I39)/(L41/100))*100))</f>
        <v>110.09952239666563</v>
      </c>
      <c r="M40" s="51">
        <f t="shared" si="261"/>
        <v>116.53426523760703</v>
      </c>
      <c r="N40" s="49">
        <f t="shared" si="261"/>
        <v>116.70860520232904</v>
      </c>
      <c r="O40" s="47">
        <f t="shared" si="261"/>
        <v>103.44338373825492</v>
      </c>
      <c r="P40" s="51">
        <f t="shared" si="261"/>
        <v>103.48612149746184</v>
      </c>
      <c r="Q40" s="49">
        <f t="shared" si="261"/>
        <v>103.60340194248059</v>
      </c>
      <c r="R40" s="47">
        <f t="shared" si="261"/>
        <v>103.32156450320511</v>
      </c>
      <c r="S40" s="51">
        <f t="shared" si="261"/>
        <v>103.36972308998953</v>
      </c>
      <c r="T40" s="49">
        <f t="shared" si="261"/>
        <v>103.50153390458057</v>
      </c>
      <c r="U40" s="47">
        <f t="shared" si="261"/>
        <v>103.08647729126372</v>
      </c>
      <c r="V40" s="51">
        <f t="shared" si="261"/>
        <v>103.18100648453547</v>
      </c>
      <c r="W40" s="49">
        <f t="shared" si="261"/>
        <v>103.46512035160762</v>
      </c>
      <c r="X40" s="47">
        <f t="shared" si="261"/>
        <v>103.2179885669572</v>
      </c>
      <c r="Y40" s="51">
        <f t="shared" si="261"/>
        <v>103.31700408697991</v>
      </c>
      <c r="Z40" s="49">
        <f t="shared" si="261"/>
        <v>103.37938563950271</v>
      </c>
      <c r="AA40" s="47">
        <f t="shared" si="261"/>
        <v>103.03824893190514</v>
      </c>
      <c r="AB40" s="51">
        <f t="shared" si="261"/>
        <v>103.23520719209857</v>
      </c>
      <c r="AC40" s="49">
        <f t="shared" si="261"/>
        <v>103.52950900975368</v>
      </c>
      <c r="AD40" s="47">
        <f t="shared" si="261"/>
        <v>103.19237382612474</v>
      </c>
      <c r="AE40" s="51">
        <f t="shared" si="261"/>
        <v>103.38727619575914</v>
      </c>
      <c r="AF40" s="49">
        <f t="shared" si="261"/>
        <v>103.62527762510405</v>
      </c>
      <c r="AG40" s="47">
        <f t="shared" si="261"/>
        <v>103.13044703065302</v>
      </c>
      <c r="AH40" s="51">
        <f t="shared" si="261"/>
        <v>103.25893823966841</v>
      </c>
      <c r="AI40" s="49">
        <f t="shared" si="261"/>
        <v>103.49152691368681</v>
      </c>
      <c r="AJ40" s="47">
        <f t="shared" si="261"/>
        <v>102.84316622344791</v>
      </c>
      <c r="AK40" s="51">
        <f t="shared" si="261"/>
        <v>102.99987125016092</v>
      </c>
      <c r="AL40" s="49">
        <f t="shared" si="261"/>
        <v>103.31409572271997</v>
      </c>
      <c r="AM40" s="47">
        <f t="shared" si="261"/>
        <v>103.17545582908711</v>
      </c>
      <c r="AN40" s="51">
        <f t="shared" si="261"/>
        <v>103.33483689175492</v>
      </c>
      <c r="AO40" s="49">
        <f t="shared" si="261"/>
        <v>103.40379548445672</v>
      </c>
      <c r="AP40" s="64">
        <f t="shared" ref="AP40:AP41" si="262">$E40*F40*I40*L40*O40*R40*U40*X40*AA40*AD40*AG40*AJ40*AM40/1E+24</f>
        <v>176.99739239118213</v>
      </c>
      <c r="AQ40" s="64">
        <f t="shared" ref="AQ40:AQ41" si="263">$E40*G40*J40*M40*P40*S40*V40*Y40*AB40*AE40*AH40*AK40*AN40/1E+24</f>
        <v>199.60642504234195</v>
      </c>
      <c r="AR40" s="64">
        <f t="shared" ref="AR40:AR41" si="264">$E40*H40*K40*N40*Q40*T40*W40*Z40*AC40*AF40*AI40*AL40*AO40/1E+24</f>
        <v>205.31216498927387</v>
      </c>
    </row>
    <row r="41" spans="1:44" ht="17.25" x14ac:dyDescent="0.25">
      <c r="A41" s="52" t="s">
        <v>48</v>
      </c>
      <c r="B41" s="39" t="s">
        <v>49</v>
      </c>
      <c r="C41" s="167">
        <v>111.6</v>
      </c>
      <c r="D41" s="169">
        <v>112.3</v>
      </c>
      <c r="E41" s="170">
        <v>101.4</v>
      </c>
      <c r="F41" s="171">
        <v>104.8</v>
      </c>
      <c r="G41" s="169">
        <v>104.6</v>
      </c>
      <c r="H41" s="170">
        <v>104.2</v>
      </c>
      <c r="I41" s="171">
        <v>104.2</v>
      </c>
      <c r="J41" s="169">
        <v>104.2</v>
      </c>
      <c r="K41" s="170">
        <v>104.1</v>
      </c>
      <c r="L41" s="171">
        <v>104.2</v>
      </c>
      <c r="M41" s="169">
        <v>104.1</v>
      </c>
      <c r="N41" s="170">
        <v>104</v>
      </c>
      <c r="O41" s="171">
        <v>104.1</v>
      </c>
      <c r="P41" s="169">
        <v>103.9</v>
      </c>
      <c r="Q41" s="170">
        <v>103.6</v>
      </c>
      <c r="R41" s="171">
        <v>104</v>
      </c>
      <c r="S41" s="169">
        <v>103.8</v>
      </c>
      <c r="T41" s="170">
        <v>103.5</v>
      </c>
      <c r="U41" s="171">
        <v>104</v>
      </c>
      <c r="V41" s="169">
        <v>103.8</v>
      </c>
      <c r="W41" s="170">
        <v>103.5</v>
      </c>
      <c r="X41" s="171">
        <v>104</v>
      </c>
      <c r="Y41" s="169">
        <v>103.8</v>
      </c>
      <c r="Z41" s="170">
        <v>103.6</v>
      </c>
      <c r="AA41" s="171">
        <v>104</v>
      </c>
      <c r="AB41" s="169">
        <v>103.8</v>
      </c>
      <c r="AC41" s="170">
        <v>103.5</v>
      </c>
      <c r="AD41" s="171">
        <v>104</v>
      </c>
      <c r="AE41" s="169">
        <v>103.7</v>
      </c>
      <c r="AF41" s="170">
        <v>103.5</v>
      </c>
      <c r="AG41" s="171">
        <v>104</v>
      </c>
      <c r="AH41" s="169">
        <v>103.8</v>
      </c>
      <c r="AI41" s="170">
        <v>103.5</v>
      </c>
      <c r="AJ41" s="171">
        <v>104</v>
      </c>
      <c r="AK41" s="169">
        <v>103.8</v>
      </c>
      <c r="AL41" s="170">
        <v>103.5</v>
      </c>
      <c r="AM41" s="171">
        <v>104</v>
      </c>
      <c r="AN41" s="169">
        <v>103.8</v>
      </c>
      <c r="AO41" s="170">
        <v>103.5</v>
      </c>
      <c r="AP41" s="64">
        <f t="shared" si="262"/>
        <v>164.38118976324125</v>
      </c>
      <c r="AQ41" s="64">
        <f t="shared" si="263"/>
        <v>160.93995165623741</v>
      </c>
      <c r="AR41" s="64">
        <f t="shared" si="264"/>
        <v>156.20383859417106</v>
      </c>
    </row>
    <row r="42" spans="1:44" x14ac:dyDescent="0.25">
      <c r="A42" s="71" t="s">
        <v>50</v>
      </c>
      <c r="B42" s="72"/>
      <c r="C42" s="47"/>
      <c r="D42" s="48"/>
      <c r="E42" s="49"/>
      <c r="F42" s="50"/>
      <c r="G42" s="51"/>
      <c r="H42" s="49"/>
      <c r="I42" s="47"/>
      <c r="J42" s="51"/>
      <c r="K42" s="49"/>
      <c r="L42" s="47"/>
      <c r="M42" s="51"/>
      <c r="N42" s="49"/>
      <c r="O42" s="47"/>
      <c r="P42" s="51"/>
      <c r="Q42" s="73"/>
      <c r="R42" s="74"/>
      <c r="S42" s="75"/>
      <c r="T42" s="49"/>
      <c r="U42" s="74"/>
      <c r="V42" s="75"/>
      <c r="W42" s="73"/>
      <c r="X42" s="74"/>
      <c r="Y42" s="75"/>
      <c r="Z42" s="49"/>
      <c r="AA42" s="47"/>
      <c r="AB42" s="51"/>
      <c r="AC42" s="49"/>
      <c r="AD42" s="47"/>
      <c r="AE42" s="51"/>
      <c r="AF42" s="49"/>
      <c r="AG42" s="47"/>
      <c r="AH42" s="51"/>
      <c r="AI42" s="49"/>
      <c r="AJ42" s="47"/>
      <c r="AK42" s="51"/>
      <c r="AL42" s="49"/>
      <c r="AM42" s="47"/>
      <c r="AN42" s="51"/>
      <c r="AO42" s="49"/>
      <c r="AP42" s="44"/>
      <c r="AQ42" s="45"/>
      <c r="AR42" s="45"/>
    </row>
    <row r="43" spans="1:44" s="1" customFormat="1" ht="33" x14ac:dyDescent="0.25">
      <c r="A43" s="267" t="s">
        <v>51</v>
      </c>
      <c r="B43" s="76" t="s">
        <v>52</v>
      </c>
      <c r="C43" s="172">
        <v>1.016</v>
      </c>
      <c r="D43" s="172">
        <v>1.323</v>
      </c>
      <c r="E43" s="172">
        <v>1.43</v>
      </c>
      <c r="F43" s="176">
        <v>1.47</v>
      </c>
      <c r="G43" s="172">
        <v>1.5</v>
      </c>
      <c r="H43" s="172">
        <v>1.52</v>
      </c>
      <c r="I43" s="172">
        <v>1.49</v>
      </c>
      <c r="J43" s="172">
        <v>1.53</v>
      </c>
      <c r="K43" s="175">
        <v>1.552</v>
      </c>
      <c r="L43" s="173">
        <v>1.52</v>
      </c>
      <c r="M43" s="174">
        <v>1.5620000000000001</v>
      </c>
      <c r="N43" s="177">
        <v>1.5860000000000001</v>
      </c>
      <c r="O43" s="173">
        <v>1.55</v>
      </c>
      <c r="P43" s="174">
        <v>1.595</v>
      </c>
      <c r="Q43" s="177">
        <v>1.621</v>
      </c>
      <c r="R43" s="173">
        <v>1.581</v>
      </c>
      <c r="S43" s="174">
        <v>1.6279999999999999</v>
      </c>
      <c r="T43" s="177">
        <v>1.6559999999999999</v>
      </c>
      <c r="U43" s="173">
        <v>1.613</v>
      </c>
      <c r="V43" s="174">
        <v>1.6619999999999999</v>
      </c>
      <c r="W43" s="177">
        <v>1.6919999999999999</v>
      </c>
      <c r="X43" s="173">
        <v>1.645</v>
      </c>
      <c r="Y43" s="174">
        <v>1.6970000000000001</v>
      </c>
      <c r="Z43" s="177">
        <v>1.7290000000000001</v>
      </c>
      <c r="AA43" s="173">
        <v>1.6779999999999999</v>
      </c>
      <c r="AB43" s="174">
        <v>1.732</v>
      </c>
      <c r="AC43" s="177">
        <v>1.7669999999999999</v>
      </c>
      <c r="AD43" s="173">
        <v>1.7130000000000001</v>
      </c>
      <c r="AE43" s="174">
        <v>1.77</v>
      </c>
      <c r="AF43" s="177">
        <v>1.8080000000000001</v>
      </c>
      <c r="AG43" s="173">
        <v>1.7490000000000001</v>
      </c>
      <c r="AH43" s="174">
        <v>1.8089999999999999</v>
      </c>
      <c r="AI43" s="177">
        <v>1.849</v>
      </c>
      <c r="AJ43" s="173">
        <v>1.786</v>
      </c>
      <c r="AK43" s="174">
        <v>1.849</v>
      </c>
      <c r="AL43" s="177">
        <v>1.891</v>
      </c>
      <c r="AM43" s="173">
        <v>1.823</v>
      </c>
      <c r="AN43" s="174">
        <v>1.889</v>
      </c>
      <c r="AO43" s="177">
        <v>1.9339999999999999</v>
      </c>
      <c r="AP43" s="28">
        <f>IF((ISERROR(AM43/$D43)),0,(AM43/$D43)*100)</f>
        <v>137.79289493575209</v>
      </c>
      <c r="AQ43" s="28">
        <f>IF((ISERROR(AN43/$D43)),0,(AN43/$D43)*100)</f>
        <v>142.78155706727136</v>
      </c>
      <c r="AR43" s="28">
        <f>IF((ISERROR(AO43/$D43)),0,(AO43/$D43)*100)</f>
        <v>146.18291761148905</v>
      </c>
    </row>
    <row r="44" spans="1:44" s="79" customFormat="1" ht="17.25" x14ac:dyDescent="0.3">
      <c r="A44" s="267"/>
      <c r="B44" s="29" t="s">
        <v>49</v>
      </c>
      <c r="C44" s="178">
        <v>55.1</v>
      </c>
      <c r="D44" s="31">
        <f>IF((ISERROR(D43/C43)),0,(D43/C43)*100)</f>
        <v>130.21653543307085</v>
      </c>
      <c r="E44" s="32">
        <f>IF((ISERROR(E43/D43)),0,(E43/D43)*100)</f>
        <v>108.08767951625093</v>
      </c>
      <c r="F44" s="33">
        <f>IF((ISERROR(F43/E43)),0,(F43/E43)*100)</f>
        <v>102.79720279720279</v>
      </c>
      <c r="G44" s="34">
        <f>IF((ISERROR(G43/E43)),0,(G43/E43)*100)</f>
        <v>104.89510489510489</v>
      </c>
      <c r="H44" s="32">
        <f t="shared" ref="H44:AO44" si="265">IF((ISERROR(H43/E43)),0,(H43/E43)*100)</f>
        <v>106.29370629370629</v>
      </c>
      <c r="I44" s="35">
        <f t="shared" si="265"/>
        <v>101.36054421768708</v>
      </c>
      <c r="J44" s="34">
        <f t="shared" si="265"/>
        <v>102</v>
      </c>
      <c r="K44" s="32">
        <f t="shared" si="265"/>
        <v>102.10526315789474</v>
      </c>
      <c r="L44" s="35">
        <f t="shared" si="265"/>
        <v>102.01342281879195</v>
      </c>
      <c r="M44" s="34">
        <f t="shared" si="265"/>
        <v>102.09150326797385</v>
      </c>
      <c r="N44" s="32">
        <f t="shared" si="265"/>
        <v>102.19072164948453</v>
      </c>
      <c r="O44" s="35">
        <f t="shared" si="265"/>
        <v>101.97368421052633</v>
      </c>
      <c r="P44" s="34">
        <f t="shared" si="265"/>
        <v>102.11267605633803</v>
      </c>
      <c r="Q44" s="32">
        <f t="shared" si="265"/>
        <v>102.20680958385874</v>
      </c>
      <c r="R44" s="35">
        <f t="shared" si="265"/>
        <v>102</v>
      </c>
      <c r="S44" s="34">
        <f t="shared" si="265"/>
        <v>102.06896551724138</v>
      </c>
      <c r="T44" s="32">
        <f t="shared" si="265"/>
        <v>102.15916101172115</v>
      </c>
      <c r="U44" s="35">
        <f t="shared" si="265"/>
        <v>102.02403542061987</v>
      </c>
      <c r="V44" s="34">
        <f t="shared" si="265"/>
        <v>102.0884520884521</v>
      </c>
      <c r="W44" s="32">
        <f t="shared" si="265"/>
        <v>102.17391304347827</v>
      </c>
      <c r="X44" s="35">
        <f t="shared" si="265"/>
        <v>101.98388096714197</v>
      </c>
      <c r="Y44" s="34">
        <f t="shared" si="265"/>
        <v>102.10589651022866</v>
      </c>
      <c r="Z44" s="32">
        <f t="shared" si="265"/>
        <v>102.18676122931443</v>
      </c>
      <c r="AA44" s="35">
        <f t="shared" si="265"/>
        <v>102.00607902735561</v>
      </c>
      <c r="AB44" s="34">
        <f t="shared" si="265"/>
        <v>102.06246317030052</v>
      </c>
      <c r="AC44" s="32">
        <f t="shared" si="265"/>
        <v>102.19780219780219</v>
      </c>
      <c r="AD44" s="35">
        <f t="shared" si="265"/>
        <v>102.08581644815257</v>
      </c>
      <c r="AE44" s="34">
        <f t="shared" si="265"/>
        <v>102.19399538106235</v>
      </c>
      <c r="AF44" s="32">
        <f t="shared" si="265"/>
        <v>102.3203169213356</v>
      </c>
      <c r="AG44" s="35">
        <f t="shared" si="265"/>
        <v>102.1015761821366</v>
      </c>
      <c r="AH44" s="34">
        <f t="shared" si="265"/>
        <v>102.20338983050847</v>
      </c>
      <c r="AI44" s="32">
        <f t="shared" si="265"/>
        <v>102.26769911504425</v>
      </c>
      <c r="AJ44" s="35">
        <f t="shared" si="265"/>
        <v>102.11549456832476</v>
      </c>
      <c r="AK44" s="34">
        <f t="shared" si="265"/>
        <v>102.21116639027088</v>
      </c>
      <c r="AL44" s="32">
        <f t="shared" si="265"/>
        <v>102.27149810708491</v>
      </c>
      <c r="AM44" s="35">
        <f t="shared" si="265"/>
        <v>102.07166853303471</v>
      </c>
      <c r="AN44" s="34">
        <f t="shared" si="265"/>
        <v>102.16333153055706</v>
      </c>
      <c r="AO44" s="32">
        <f t="shared" si="265"/>
        <v>102.2739291380222</v>
      </c>
      <c r="AP44" s="77"/>
      <c r="AQ44" s="78"/>
      <c r="AR44" s="78"/>
    </row>
    <row r="45" spans="1:44" x14ac:dyDescent="0.25">
      <c r="A45" s="18" t="s">
        <v>53</v>
      </c>
      <c r="B45" s="80"/>
      <c r="C45" s="47"/>
      <c r="D45" s="48"/>
      <c r="E45" s="49"/>
      <c r="F45" s="50"/>
      <c r="G45" s="51"/>
      <c r="H45" s="49"/>
      <c r="I45" s="47"/>
      <c r="J45" s="51"/>
      <c r="K45" s="49"/>
      <c r="L45" s="47"/>
      <c r="M45" s="51"/>
      <c r="N45" s="49"/>
      <c r="O45" s="47"/>
      <c r="P45" s="51"/>
      <c r="Q45" s="49"/>
      <c r="R45" s="47"/>
      <c r="S45" s="51"/>
      <c r="T45" s="49"/>
      <c r="U45" s="47"/>
      <c r="V45" s="51"/>
      <c r="W45" s="49"/>
      <c r="X45" s="47"/>
      <c r="Y45" s="51"/>
      <c r="Z45" s="49"/>
      <c r="AA45" s="47"/>
      <c r="AB45" s="51"/>
      <c r="AC45" s="49"/>
      <c r="AD45" s="47"/>
      <c r="AE45" s="51"/>
      <c r="AF45" s="49"/>
      <c r="AG45" s="47"/>
      <c r="AH45" s="51"/>
      <c r="AI45" s="49"/>
      <c r="AJ45" s="47"/>
      <c r="AK45" s="51"/>
      <c r="AL45" s="49"/>
      <c r="AM45" s="47"/>
      <c r="AN45" s="51"/>
      <c r="AO45" s="49"/>
      <c r="AP45" s="44"/>
      <c r="AQ45" s="45"/>
      <c r="AR45" s="45"/>
    </row>
    <row r="46" spans="1:44" s="1" customFormat="1" ht="49.5" x14ac:dyDescent="0.25">
      <c r="A46" s="99" t="s">
        <v>75</v>
      </c>
      <c r="B46" s="100" t="s">
        <v>54</v>
      </c>
      <c r="C46" s="101">
        <v>107.03</v>
      </c>
      <c r="D46" s="102">
        <v>114.65</v>
      </c>
      <c r="E46" s="103">
        <v>107.50976563668411</v>
      </c>
      <c r="F46" s="104">
        <v>105.95196435325934</v>
      </c>
      <c r="G46" s="105">
        <v>105.67764234608755</v>
      </c>
      <c r="H46" s="106">
        <v>105.4227167782792</v>
      </c>
      <c r="I46" s="107">
        <v>105.1145874113502</v>
      </c>
      <c r="J46" s="105">
        <v>104.74025239362362</v>
      </c>
      <c r="K46" s="106">
        <v>104.53059373310198</v>
      </c>
      <c r="L46" s="107">
        <v>105.2</v>
      </c>
      <c r="M46" s="105">
        <v>104.6</v>
      </c>
      <c r="N46" s="106">
        <v>104.19878251207147</v>
      </c>
      <c r="O46" s="107">
        <v>104.2</v>
      </c>
      <c r="P46" s="105">
        <v>104</v>
      </c>
      <c r="Q46" s="106">
        <v>103.7</v>
      </c>
      <c r="R46" s="107">
        <v>104.2</v>
      </c>
      <c r="S46" s="105">
        <v>104</v>
      </c>
      <c r="T46" s="106">
        <v>103.7</v>
      </c>
      <c r="U46" s="107">
        <v>104.2</v>
      </c>
      <c r="V46" s="105">
        <v>104</v>
      </c>
      <c r="W46" s="106">
        <v>103.7</v>
      </c>
      <c r="X46" s="107">
        <v>104.2</v>
      </c>
      <c r="Y46" s="105">
        <v>104</v>
      </c>
      <c r="Z46" s="106">
        <v>103.7</v>
      </c>
      <c r="AA46" s="107">
        <v>104.2</v>
      </c>
      <c r="AB46" s="105">
        <v>104</v>
      </c>
      <c r="AC46" s="106">
        <v>103.7</v>
      </c>
      <c r="AD46" s="107">
        <v>104.2</v>
      </c>
      <c r="AE46" s="105">
        <v>104</v>
      </c>
      <c r="AF46" s="106">
        <v>103.7</v>
      </c>
      <c r="AG46" s="107">
        <v>104.2</v>
      </c>
      <c r="AH46" s="105">
        <v>104</v>
      </c>
      <c r="AI46" s="106">
        <v>103.7</v>
      </c>
      <c r="AJ46" s="107">
        <v>104.2</v>
      </c>
      <c r="AK46" s="105">
        <v>104</v>
      </c>
      <c r="AL46" s="106">
        <v>103.7</v>
      </c>
      <c r="AM46" s="107">
        <v>104.2</v>
      </c>
      <c r="AN46" s="105">
        <v>104</v>
      </c>
      <c r="AO46" s="106">
        <v>103.7</v>
      </c>
      <c r="AP46" s="108">
        <f>$E46*F46*I46*L46*O46*R46*U46*X46*AA46*AD46*AG46*AJ46*AM46/1E+24</f>
        <v>182.40852374538974</v>
      </c>
      <c r="AQ46" s="108">
        <f t="shared" ref="AQ46" si="266">$E46*G46*J46*M46*P46*S46*V46*Y46*AB46*AE46*AH46*AK46*AN46/1E+24</f>
        <v>177.16437036558875</v>
      </c>
      <c r="AR46" s="108">
        <f t="shared" ref="AR46" si="267">$E46*H46*K46*N46*Q46*T46*W46*Z46*AC46*AF46*AI46*AL46*AO46/1E+24</f>
        <v>171.19733047837616</v>
      </c>
    </row>
    <row r="47" spans="1:44" s="1" customFormat="1" ht="33" x14ac:dyDescent="0.25">
      <c r="A47" s="277" t="s">
        <v>55</v>
      </c>
      <c r="B47" s="84" t="s">
        <v>45</v>
      </c>
      <c r="C47" s="179">
        <v>2783065.2</v>
      </c>
      <c r="D47" s="180">
        <v>3055951.63</v>
      </c>
      <c r="E47" s="49">
        <f>D47*E48/100*E49/100</f>
        <v>3342462.3750706501</v>
      </c>
      <c r="F47" s="50">
        <f>E47*F48/100*F49/100</f>
        <v>3617279.6315489584</v>
      </c>
      <c r="G47" s="51">
        <f>E47*G48/100*G49/100</f>
        <v>3621196.9974525422</v>
      </c>
      <c r="H47" s="49">
        <f>E47*H48/100*H49/100</f>
        <v>3744901.5299539063</v>
      </c>
      <c r="I47" s="47">
        <f>F47*I48/100*I49/100</f>
        <v>3885399.6323986305</v>
      </c>
      <c r="J47" s="51">
        <f>G47*J48/100*J49/100</f>
        <v>3897552.2675101305</v>
      </c>
      <c r="K47" s="49">
        <f>H47*K48/100*K49/100</f>
        <v>4179444.9238836383</v>
      </c>
      <c r="L47" s="47">
        <f t="shared" ref="L47:AO47" si="268">I47*L48/100*L49/100</f>
        <v>4181560.3339785831</v>
      </c>
      <c r="M47" s="51">
        <f>J47*M48/100*M49/100</f>
        <v>4195130.383134529</v>
      </c>
      <c r="N47" s="49">
        <f t="shared" si="268"/>
        <v>4668410.723863556</v>
      </c>
      <c r="O47" s="47">
        <f t="shared" si="268"/>
        <v>4466115.5147058256</v>
      </c>
      <c r="P47" s="51">
        <f t="shared" si="268"/>
        <v>4498186.6020121668</v>
      </c>
      <c r="Q47" s="49">
        <f>N47*Q48/100*Q49/100</f>
        <v>5209068.7066156417</v>
      </c>
      <c r="R47" s="47">
        <f t="shared" si="268"/>
        <v>4770106.1333297919</v>
      </c>
      <c r="S47" s="51">
        <f t="shared" si="268"/>
        <v>4827813.7162076179</v>
      </c>
      <c r="T47" s="49">
        <f t="shared" si="268"/>
        <v>5833948.5886612544</v>
      </c>
      <c r="U47" s="47">
        <f t="shared" si="268"/>
        <v>5094711.8557028845</v>
      </c>
      <c r="V47" s="51">
        <f t="shared" si="268"/>
        <v>5196658.6841258798</v>
      </c>
      <c r="W47" s="49">
        <f t="shared" si="268"/>
        <v>6564038.0847892677</v>
      </c>
      <c r="X47" s="47">
        <f t="shared" si="268"/>
        <v>5441406.9974834658</v>
      </c>
      <c r="Y47" s="51">
        <f t="shared" si="268"/>
        <v>5593683.4075930966</v>
      </c>
      <c r="Z47" s="49">
        <f t="shared" si="268"/>
        <v>7419529.1683798525</v>
      </c>
      <c r="AA47" s="47">
        <f t="shared" si="268"/>
        <v>5794684.9053880824</v>
      </c>
      <c r="AB47" s="51">
        <f t="shared" si="268"/>
        <v>6015223.3891893122</v>
      </c>
      <c r="AC47" s="49">
        <f t="shared" si="268"/>
        <v>8386516.404894799</v>
      </c>
      <c r="AD47" s="47">
        <f t="shared" si="268"/>
        <v>6158822.9048426701</v>
      </c>
      <c r="AE47" s="51">
        <f t="shared" si="268"/>
        <v>6462226.6696867477</v>
      </c>
      <c r="AF47" s="49">
        <f t="shared" si="268"/>
        <v>9462137.4529209863</v>
      </c>
      <c r="AG47" s="47">
        <f t="shared" si="268"/>
        <v>6552260.8296498284</v>
      </c>
      <c r="AH47" s="51">
        <f t="shared" si="268"/>
        <v>6949174.8359276522</v>
      </c>
      <c r="AI47" s="49">
        <f t="shared" si="268"/>
        <v>10695829.85830773</v>
      </c>
      <c r="AJ47" s="47">
        <f t="shared" si="268"/>
        <v>6977659.8117540143</v>
      </c>
      <c r="AK47" s="51">
        <f t="shared" si="268"/>
        <v>7480050.0983435083</v>
      </c>
      <c r="AL47" s="49">
        <f t="shared" si="268"/>
        <v>12101475.818286533</v>
      </c>
      <c r="AM47" s="47">
        <f t="shared" si="268"/>
        <v>7416135.9543246366</v>
      </c>
      <c r="AN47" s="51">
        <f t="shared" si="268"/>
        <v>8020334.1169468593</v>
      </c>
      <c r="AO47" s="49">
        <f t="shared" si="268"/>
        <v>13666729.106526986</v>
      </c>
      <c r="AP47" s="28">
        <f>IF((ISERROR(AM47/$D47)),0,(AM47/$D47)*100)</f>
        <v>242.67844692046506</v>
      </c>
      <c r="AQ47" s="28">
        <f>IF((ISERROR(AN47/$D47)),0,(AN47/$D47)*100)</f>
        <v>262.44964214132079</v>
      </c>
      <c r="AR47" s="28">
        <f>IF((ISERROR(AO47/$D47)),0,(AO47/$D47)*100)</f>
        <v>447.21680056588411</v>
      </c>
    </row>
    <row r="48" spans="1:44" s="1" customFormat="1" ht="33" x14ac:dyDescent="0.25">
      <c r="A48" s="277"/>
      <c r="B48" s="84" t="s">
        <v>47</v>
      </c>
      <c r="C48" s="179">
        <v>105.9</v>
      </c>
      <c r="D48" s="180">
        <v>94.33</v>
      </c>
      <c r="E48" s="183">
        <v>102.7</v>
      </c>
      <c r="F48" s="184">
        <v>102</v>
      </c>
      <c r="G48" s="182">
        <v>102.4</v>
      </c>
      <c r="H48" s="183">
        <v>106.3</v>
      </c>
      <c r="I48" s="181">
        <v>102.2</v>
      </c>
      <c r="J48" s="182">
        <v>102.8</v>
      </c>
      <c r="K48" s="183">
        <v>106.9</v>
      </c>
      <c r="L48" s="181">
        <v>102.4</v>
      </c>
      <c r="M48" s="182">
        <v>103</v>
      </c>
      <c r="N48" s="183">
        <v>107.3</v>
      </c>
      <c r="O48" s="181">
        <v>102.5</v>
      </c>
      <c r="P48" s="182">
        <v>103.1</v>
      </c>
      <c r="Q48" s="183">
        <v>107.6</v>
      </c>
      <c r="R48" s="181">
        <v>102.6</v>
      </c>
      <c r="S48" s="182">
        <v>103.2</v>
      </c>
      <c r="T48" s="183">
        <v>108</v>
      </c>
      <c r="U48" s="181">
        <v>102.5</v>
      </c>
      <c r="V48" s="182">
        <v>103.5</v>
      </c>
      <c r="W48" s="183">
        <v>108.5</v>
      </c>
      <c r="X48" s="181">
        <v>102.5</v>
      </c>
      <c r="Y48" s="182">
        <v>103.5</v>
      </c>
      <c r="Z48" s="183">
        <v>109</v>
      </c>
      <c r="AA48" s="181">
        <v>102.2</v>
      </c>
      <c r="AB48" s="182">
        <v>103.4</v>
      </c>
      <c r="AC48" s="183">
        <v>109</v>
      </c>
      <c r="AD48" s="181">
        <v>102</v>
      </c>
      <c r="AE48" s="182">
        <v>103.2</v>
      </c>
      <c r="AF48" s="183">
        <v>108.8</v>
      </c>
      <c r="AG48" s="181">
        <v>102.1</v>
      </c>
      <c r="AH48" s="182">
        <v>103.3</v>
      </c>
      <c r="AI48" s="183">
        <v>108.9</v>
      </c>
      <c r="AJ48" s="181">
        <v>102.2</v>
      </c>
      <c r="AK48" s="182">
        <v>103.4</v>
      </c>
      <c r="AL48" s="183">
        <v>109</v>
      </c>
      <c r="AM48" s="181">
        <v>102</v>
      </c>
      <c r="AN48" s="182">
        <v>103</v>
      </c>
      <c r="AO48" s="183">
        <v>108.8</v>
      </c>
      <c r="AP48" s="64">
        <f t="shared" ref="AP48:AP49" si="269">$E48*F48*I48*L48*O48*R48*U48*X48*AA48*AD48*AG48*AJ48*AM48/1E+24</f>
        <v>134.39041713755196</v>
      </c>
      <c r="AQ48" s="64">
        <f t="shared" ref="AQ48:AQ49" si="270">$E48*G48*J48*M48*P48*S48*V48*Y48*AB48*AE48*AH48*AK48*AN48/1E+24</f>
        <v>148.99720538528297</v>
      </c>
      <c r="AR48" s="64">
        <f t="shared" ref="AR48:AR49" si="271">$E48*H48*K48*N48*Q48*T48*W48*Z48*AC48*AF48*AI48*AL48*AO48/1E+24</f>
        <v>263.57976387978471</v>
      </c>
    </row>
    <row r="49" spans="1:44" s="60" customFormat="1" ht="17.25" x14ac:dyDescent="0.25">
      <c r="A49" s="52" t="s">
        <v>35</v>
      </c>
      <c r="B49" s="29" t="s">
        <v>49</v>
      </c>
      <c r="C49" s="185">
        <v>108.16</v>
      </c>
      <c r="D49" s="186">
        <v>116.4</v>
      </c>
      <c r="E49" s="187">
        <v>106.5</v>
      </c>
      <c r="F49" s="188">
        <v>106.1</v>
      </c>
      <c r="G49" s="186">
        <v>105.8</v>
      </c>
      <c r="H49" s="187">
        <v>105.4</v>
      </c>
      <c r="I49" s="185">
        <v>105.1</v>
      </c>
      <c r="J49" s="186">
        <v>104.7</v>
      </c>
      <c r="K49" s="187">
        <v>104.4</v>
      </c>
      <c r="L49" s="185">
        <v>105.1</v>
      </c>
      <c r="M49" s="186">
        <v>104.5</v>
      </c>
      <c r="N49" s="187">
        <v>104.1</v>
      </c>
      <c r="O49" s="185">
        <v>104.2</v>
      </c>
      <c r="P49" s="186">
        <v>104</v>
      </c>
      <c r="Q49" s="187">
        <v>103.7</v>
      </c>
      <c r="R49" s="185">
        <v>104.1</v>
      </c>
      <c r="S49" s="186">
        <v>104</v>
      </c>
      <c r="T49" s="187">
        <v>103.7</v>
      </c>
      <c r="U49" s="185">
        <v>104.2</v>
      </c>
      <c r="V49" s="186">
        <v>104</v>
      </c>
      <c r="W49" s="187">
        <v>103.7</v>
      </c>
      <c r="X49" s="185">
        <v>104.2</v>
      </c>
      <c r="Y49" s="186">
        <v>104</v>
      </c>
      <c r="Z49" s="187">
        <v>103.7</v>
      </c>
      <c r="AA49" s="185">
        <v>104.2</v>
      </c>
      <c r="AB49" s="186">
        <v>104</v>
      </c>
      <c r="AC49" s="187">
        <v>103.7</v>
      </c>
      <c r="AD49" s="185">
        <v>104.2</v>
      </c>
      <c r="AE49" s="186">
        <v>104.1</v>
      </c>
      <c r="AF49" s="187">
        <v>103.7</v>
      </c>
      <c r="AG49" s="185">
        <v>104.2</v>
      </c>
      <c r="AH49" s="186">
        <v>104.1</v>
      </c>
      <c r="AI49" s="187">
        <v>103.8</v>
      </c>
      <c r="AJ49" s="185">
        <v>104.2</v>
      </c>
      <c r="AK49" s="186">
        <v>104.1</v>
      </c>
      <c r="AL49" s="187">
        <v>103.8</v>
      </c>
      <c r="AM49" s="185">
        <v>104.2</v>
      </c>
      <c r="AN49" s="186">
        <v>104.1</v>
      </c>
      <c r="AO49" s="187">
        <v>103.8</v>
      </c>
      <c r="AP49" s="64">
        <f t="shared" si="269"/>
        <v>180.57719597080916</v>
      </c>
      <c r="AQ49" s="64">
        <f t="shared" si="270"/>
        <v>176.14400314601073</v>
      </c>
      <c r="AR49" s="64">
        <f t="shared" si="271"/>
        <v>169.67038515515702</v>
      </c>
    </row>
    <row r="50" spans="1:44" s="1" customFormat="1" ht="33" x14ac:dyDescent="0.25">
      <c r="A50" s="277" t="s">
        <v>56</v>
      </c>
      <c r="B50" s="84" t="s">
        <v>45</v>
      </c>
      <c r="C50" s="189">
        <v>498032.7</v>
      </c>
      <c r="D50" s="193">
        <v>555987.53</v>
      </c>
      <c r="E50" s="49">
        <f>D50*E51/100*E52/100</f>
        <v>627403.01625344006</v>
      </c>
      <c r="F50" s="50">
        <f>E50*F51/100*F52/100</f>
        <v>668608.33674890094</v>
      </c>
      <c r="G50" s="51">
        <f>E50*G51/100*G52/100</f>
        <v>669972.31090623583</v>
      </c>
      <c r="H50" s="49">
        <f t="shared" ref="H50:AO50" si="272">E50*H51/100*H52/100</f>
        <v>669992.38780275616</v>
      </c>
      <c r="I50" s="47">
        <f t="shared" si="272"/>
        <v>713197.15811834822</v>
      </c>
      <c r="J50" s="51">
        <f>G50*J51/100*J52/100</f>
        <v>715429.93220122391</v>
      </c>
      <c r="K50" s="49">
        <f>H50*K51/100*K52/100</f>
        <v>715472.81107158284</v>
      </c>
      <c r="L50" s="47">
        <f>I50*L51/100*L52/100</f>
        <v>764433.24195757031</v>
      </c>
      <c r="M50" s="51">
        <f t="shared" si="272"/>
        <v>770714.78021207347</v>
      </c>
      <c r="N50" s="49">
        <f t="shared" si="272"/>
        <v>770810.34017110313</v>
      </c>
      <c r="O50" s="47">
        <f t="shared" si="272"/>
        <v>805276.91007536335</v>
      </c>
      <c r="P50" s="51">
        <f t="shared" si="272"/>
        <v>819949.5818015812</v>
      </c>
      <c r="Q50" s="49">
        <f t="shared" si="272"/>
        <v>820103.66142504511</v>
      </c>
      <c r="R50" s="47">
        <f t="shared" si="272"/>
        <v>850771.0291100709</v>
      </c>
      <c r="S50" s="51">
        <f t="shared" si="272"/>
        <v>872815.27352252242</v>
      </c>
      <c r="T50" s="49">
        <f t="shared" si="272"/>
        <v>873400.55817373586</v>
      </c>
      <c r="U50" s="47">
        <f t="shared" si="272"/>
        <v>899724.39412506437</v>
      </c>
      <c r="V50" s="51">
        <f t="shared" si="272"/>
        <v>929498.5158308954</v>
      </c>
      <c r="W50" s="49">
        <f t="shared" si="272"/>
        <v>930170.72105447052</v>
      </c>
      <c r="X50" s="47">
        <f t="shared" si="272"/>
        <v>952434.74775488127</v>
      </c>
      <c r="Y50" s="51">
        <f t="shared" si="272"/>
        <v>992734.15885990288</v>
      </c>
      <c r="Z50" s="49">
        <f t="shared" si="272"/>
        <v>993530.2298898166</v>
      </c>
      <c r="AA50" s="47">
        <f t="shared" si="272"/>
        <v>1005279.6372993131</v>
      </c>
      <c r="AB50" s="51">
        <f t="shared" si="272"/>
        <v>1057186.4313897232</v>
      </c>
      <c r="AC50" s="49">
        <f t="shared" si="272"/>
        <v>1058117.6430744936</v>
      </c>
      <c r="AD50" s="47">
        <f t="shared" si="272"/>
        <v>1057943.2216585123</v>
      </c>
      <c r="AE50" s="51">
        <f t="shared" si="272"/>
        <v>1120385.0362582009</v>
      </c>
      <c r="AF50" s="49">
        <f t="shared" si="272"/>
        <v>1122505.1597732196</v>
      </c>
      <c r="AG50" s="47">
        <f t="shared" si="272"/>
        <v>1113400.6053378514</v>
      </c>
      <c r="AH50" s="51">
        <f t="shared" si="272"/>
        <v>1186237.9075343492</v>
      </c>
      <c r="AI50" s="49">
        <f t="shared" si="272"/>
        <v>1190837.6613744143</v>
      </c>
      <c r="AJ50" s="47">
        <f t="shared" si="272"/>
        <v>1171799.5804884271</v>
      </c>
      <c r="AK50" s="51">
        <f t="shared" si="272"/>
        <v>1255979.2065941086</v>
      </c>
      <c r="AL50" s="49">
        <f t="shared" si="272"/>
        <v>1263340.6215495341</v>
      </c>
      <c r="AM50" s="47">
        <f t="shared" si="272"/>
        <v>1234481.4836479139</v>
      </c>
      <c r="AN50" s="51">
        <f t="shared" si="272"/>
        <v>1329837.0638378754</v>
      </c>
      <c r="AO50" s="49">
        <f t="shared" si="272"/>
        <v>1338969.2445179755</v>
      </c>
      <c r="AP50" s="28">
        <f>IF((ISERROR(AM50/$D50)),0,(AM50/$D50)*100)</f>
        <v>222.03402361342776</v>
      </c>
      <c r="AQ50" s="28">
        <f>IF((ISERROR(AN50/$D50)),0,(AN50/$D50)*100)</f>
        <v>239.18469247644373</v>
      </c>
      <c r="AR50" s="28">
        <f>IF((ISERROR(AO50/$D50)),0,(AO50/$D50)*100)</f>
        <v>240.82720785445952</v>
      </c>
    </row>
    <row r="51" spans="1:44" s="1" customFormat="1" ht="33.75" customHeight="1" x14ac:dyDescent="0.25">
      <c r="A51" s="277"/>
      <c r="B51" s="84" t="s">
        <v>47</v>
      </c>
      <c r="C51" s="189">
        <v>108.83</v>
      </c>
      <c r="D51" s="190">
        <v>102.89</v>
      </c>
      <c r="E51" s="196">
        <v>102.4</v>
      </c>
      <c r="F51" s="197">
        <v>101.3</v>
      </c>
      <c r="G51" s="195">
        <v>101.7</v>
      </c>
      <c r="H51" s="196">
        <v>101.8</v>
      </c>
      <c r="I51" s="194">
        <v>101.3</v>
      </c>
      <c r="J51" s="195">
        <v>101.7</v>
      </c>
      <c r="K51" s="196">
        <v>101.8</v>
      </c>
      <c r="L51" s="194">
        <v>101.5</v>
      </c>
      <c r="M51" s="195">
        <v>102.5</v>
      </c>
      <c r="N51" s="196">
        <v>102.8</v>
      </c>
      <c r="O51" s="194">
        <v>101</v>
      </c>
      <c r="P51" s="195">
        <v>102.1</v>
      </c>
      <c r="Q51" s="196">
        <v>102.5</v>
      </c>
      <c r="R51" s="194">
        <v>101.1</v>
      </c>
      <c r="S51" s="195">
        <v>102.2</v>
      </c>
      <c r="T51" s="196">
        <v>102.6</v>
      </c>
      <c r="U51" s="194">
        <v>101.2</v>
      </c>
      <c r="V51" s="195">
        <v>102.3</v>
      </c>
      <c r="W51" s="196">
        <v>102.7</v>
      </c>
      <c r="X51" s="194">
        <v>101.3</v>
      </c>
      <c r="Y51" s="195">
        <v>102.4</v>
      </c>
      <c r="Z51" s="196">
        <v>103.1</v>
      </c>
      <c r="AA51" s="194">
        <v>101.1</v>
      </c>
      <c r="AB51" s="195">
        <v>102.2</v>
      </c>
      <c r="AC51" s="196">
        <v>102.8</v>
      </c>
      <c r="AD51" s="194">
        <v>100.9</v>
      </c>
      <c r="AE51" s="195">
        <v>102</v>
      </c>
      <c r="AF51" s="196">
        <v>102.3</v>
      </c>
      <c r="AG51" s="194">
        <v>101</v>
      </c>
      <c r="AH51" s="195">
        <v>102.1</v>
      </c>
      <c r="AI51" s="196">
        <v>102.5</v>
      </c>
      <c r="AJ51" s="194">
        <v>101.1</v>
      </c>
      <c r="AK51" s="195">
        <v>102.2</v>
      </c>
      <c r="AL51" s="196">
        <v>102.6</v>
      </c>
      <c r="AM51" s="194">
        <v>101.2</v>
      </c>
      <c r="AN51" s="195">
        <v>102.3</v>
      </c>
      <c r="AO51" s="196">
        <v>102.7</v>
      </c>
      <c r="AP51" s="64">
        <f t="shared" ref="AP51:AP52" si="273">$E51*F51*I51*L51*O51*R51*U51*X51*AA51*AD51*AG51*AJ51*AM51/1E+24</f>
        <v>117.69086113294635</v>
      </c>
      <c r="AQ51" s="64">
        <f t="shared" ref="AQ51:AQ52" si="274">$E51*G51*J51*M51*P51*S51*V51*Y51*AB51*AE51*AH51*AK51*AN51/1E+24</f>
        <v>132.04479761606649</v>
      </c>
      <c r="AR51" s="64">
        <f t="shared" ref="AR51:AR52" si="275">$E51*H51*K51*N51*Q51*T51*W51*Z51*AC51*AF51*AI51*AL51*AO51/1E+24</f>
        <v>137.97467523172338</v>
      </c>
    </row>
    <row r="52" spans="1:44" s="85" customFormat="1" ht="17.25" x14ac:dyDescent="0.25">
      <c r="A52" s="52" t="s">
        <v>35</v>
      </c>
      <c r="B52" s="29" t="s">
        <v>49</v>
      </c>
      <c r="C52" s="191">
        <v>104.37</v>
      </c>
      <c r="D52" s="192">
        <v>108.5</v>
      </c>
      <c r="E52" s="200">
        <v>110.2</v>
      </c>
      <c r="F52" s="201">
        <v>105.2</v>
      </c>
      <c r="G52" s="199">
        <v>105</v>
      </c>
      <c r="H52" s="200">
        <v>104.9</v>
      </c>
      <c r="I52" s="198">
        <v>105.3</v>
      </c>
      <c r="J52" s="199">
        <v>105</v>
      </c>
      <c r="K52" s="200">
        <v>104.9</v>
      </c>
      <c r="L52" s="198">
        <v>105.6</v>
      </c>
      <c r="M52" s="199">
        <v>105.1</v>
      </c>
      <c r="N52" s="200">
        <v>104.8</v>
      </c>
      <c r="O52" s="198">
        <v>104.3</v>
      </c>
      <c r="P52" s="199">
        <v>104.2</v>
      </c>
      <c r="Q52" s="200">
        <v>103.8</v>
      </c>
      <c r="R52" s="198">
        <v>104.5</v>
      </c>
      <c r="S52" s="199">
        <v>104.15600000000001</v>
      </c>
      <c r="T52" s="200">
        <v>103.8</v>
      </c>
      <c r="U52" s="198">
        <v>104.5</v>
      </c>
      <c r="V52" s="199">
        <v>104.1</v>
      </c>
      <c r="W52" s="200">
        <v>103.7</v>
      </c>
      <c r="X52" s="198">
        <v>104.5</v>
      </c>
      <c r="Y52" s="199">
        <v>104.3</v>
      </c>
      <c r="Z52" s="200">
        <v>103.6</v>
      </c>
      <c r="AA52" s="198">
        <v>104.4</v>
      </c>
      <c r="AB52" s="199">
        <v>104.2</v>
      </c>
      <c r="AC52" s="200">
        <v>103.6</v>
      </c>
      <c r="AD52" s="198">
        <v>104.3</v>
      </c>
      <c r="AE52" s="199">
        <v>103.9</v>
      </c>
      <c r="AF52" s="200">
        <v>103.7</v>
      </c>
      <c r="AG52" s="198">
        <v>104.2</v>
      </c>
      <c r="AH52" s="199">
        <v>103.7</v>
      </c>
      <c r="AI52" s="200">
        <v>103.5</v>
      </c>
      <c r="AJ52" s="198">
        <v>104.1</v>
      </c>
      <c r="AK52" s="199">
        <v>103.6</v>
      </c>
      <c r="AL52" s="200">
        <v>103.4</v>
      </c>
      <c r="AM52" s="198">
        <v>104.1</v>
      </c>
      <c r="AN52" s="199">
        <v>103.5</v>
      </c>
      <c r="AO52" s="200">
        <v>103.2</v>
      </c>
      <c r="AP52" s="64">
        <f t="shared" si="273"/>
        <v>188.65867874193992</v>
      </c>
      <c r="AQ52" s="64">
        <f t="shared" si="274"/>
        <v>181.13905037887022</v>
      </c>
      <c r="AR52" s="64">
        <f t="shared" si="275"/>
        <v>174.54450061215894</v>
      </c>
    </row>
    <row r="53" spans="1:44" ht="33" x14ac:dyDescent="0.25">
      <c r="A53" s="18" t="s">
        <v>57</v>
      </c>
      <c r="B53" s="80"/>
      <c r="C53" s="47"/>
      <c r="D53" s="48"/>
      <c r="E53" s="49"/>
      <c r="F53" s="50"/>
      <c r="G53" s="51"/>
      <c r="H53" s="49"/>
      <c r="I53" s="47"/>
      <c r="J53" s="51"/>
      <c r="K53" s="49"/>
      <c r="L53" s="47"/>
      <c r="M53" s="51"/>
      <c r="N53" s="49"/>
      <c r="O53" s="47"/>
      <c r="P53" s="51"/>
      <c r="Q53" s="49"/>
      <c r="R53" s="47"/>
      <c r="S53" s="51"/>
      <c r="T53" s="49"/>
      <c r="U53" s="47"/>
      <c r="V53" s="51"/>
      <c r="W53" s="49"/>
      <c r="X53" s="47"/>
      <c r="Y53" s="51"/>
      <c r="Z53" s="49"/>
      <c r="AA53" s="47"/>
      <c r="AB53" s="51"/>
      <c r="AC53" s="49"/>
      <c r="AD53" s="47"/>
      <c r="AE53" s="51"/>
      <c r="AF53" s="49"/>
      <c r="AG53" s="47"/>
      <c r="AH53" s="51"/>
      <c r="AI53" s="49"/>
      <c r="AJ53" s="47"/>
      <c r="AK53" s="51"/>
      <c r="AL53" s="49"/>
      <c r="AM53" s="47"/>
      <c r="AN53" s="51"/>
      <c r="AO53" s="49"/>
      <c r="AP53" s="44"/>
      <c r="AQ53" s="45"/>
      <c r="AR53" s="45"/>
    </row>
    <row r="54" spans="1:44" s="1" customFormat="1" ht="33" customHeight="1" x14ac:dyDescent="0.25">
      <c r="A54" s="276" t="s">
        <v>58</v>
      </c>
      <c r="B54" s="86" t="s">
        <v>59</v>
      </c>
      <c r="C54" s="202">
        <v>97</v>
      </c>
      <c r="D54" s="203">
        <v>95</v>
      </c>
      <c r="E54" s="204">
        <v>96</v>
      </c>
      <c r="F54" s="205">
        <v>96</v>
      </c>
      <c r="G54" s="203">
        <v>97</v>
      </c>
      <c r="H54" s="204">
        <v>98</v>
      </c>
      <c r="I54" s="202">
        <v>96</v>
      </c>
      <c r="J54" s="203">
        <v>98</v>
      </c>
      <c r="K54" s="204">
        <v>100</v>
      </c>
      <c r="L54" s="202">
        <v>97</v>
      </c>
      <c r="M54" s="203">
        <v>100</v>
      </c>
      <c r="N54" s="204">
        <v>103</v>
      </c>
      <c r="O54" s="202">
        <v>97</v>
      </c>
      <c r="P54" s="203">
        <v>100</v>
      </c>
      <c r="Q54" s="204">
        <v>103</v>
      </c>
      <c r="R54" s="202">
        <v>97</v>
      </c>
      <c r="S54" s="203">
        <v>100</v>
      </c>
      <c r="T54" s="204">
        <v>104</v>
      </c>
      <c r="U54" s="202">
        <v>97</v>
      </c>
      <c r="V54" s="203">
        <v>100</v>
      </c>
      <c r="W54" s="204">
        <v>104</v>
      </c>
      <c r="X54" s="202">
        <v>97</v>
      </c>
      <c r="Y54" s="203">
        <v>100</v>
      </c>
      <c r="Z54" s="204">
        <v>104</v>
      </c>
      <c r="AA54" s="202">
        <v>97</v>
      </c>
      <c r="AB54" s="203">
        <v>101</v>
      </c>
      <c r="AC54" s="204">
        <v>105</v>
      </c>
      <c r="AD54" s="202">
        <v>97</v>
      </c>
      <c r="AE54" s="203">
        <v>101</v>
      </c>
      <c r="AF54" s="204">
        <v>105</v>
      </c>
      <c r="AG54" s="202">
        <v>97</v>
      </c>
      <c r="AH54" s="203">
        <v>101</v>
      </c>
      <c r="AI54" s="204">
        <v>105</v>
      </c>
      <c r="AJ54" s="202">
        <v>97</v>
      </c>
      <c r="AK54" s="203">
        <v>101</v>
      </c>
      <c r="AL54" s="204">
        <v>105</v>
      </c>
      <c r="AM54" s="202">
        <v>97</v>
      </c>
      <c r="AN54" s="203">
        <v>101</v>
      </c>
      <c r="AO54" s="204">
        <v>105</v>
      </c>
      <c r="AP54" s="28">
        <f>IF((ISERROR(AM54/$D54)),0,(AM54/$D54)*100)</f>
        <v>102.10526315789474</v>
      </c>
      <c r="AQ54" s="28">
        <f>IF((ISERROR(AN54/$D54)),0,(AN54/$D54)*100)</f>
        <v>106.31578947368421</v>
      </c>
      <c r="AR54" s="28">
        <f>IF((ISERROR(AO54/$D54)),0,(AO54/$D54)*100)</f>
        <v>110.5263157894737</v>
      </c>
    </row>
    <row r="55" spans="1:44" s="79" customFormat="1" ht="17.25" x14ac:dyDescent="0.3">
      <c r="A55" s="276"/>
      <c r="B55" s="53" t="s">
        <v>29</v>
      </c>
      <c r="C55" s="206">
        <v>93</v>
      </c>
      <c r="D55" s="31">
        <f>IF((ISERROR(D54/C54)),0,(D54/C54)*100)</f>
        <v>97.9381443298969</v>
      </c>
      <c r="E55" s="32">
        <f>IF((ISERROR(E54/D54)),0,(E54/D54)*100)</f>
        <v>101.05263157894737</v>
      </c>
      <c r="F55" s="33">
        <f>IF((ISERROR(F54/E54)),0,(F54/E54)*100)</f>
        <v>100</v>
      </c>
      <c r="G55" s="34">
        <f>IF((ISERROR(G54/E54)),0,(G54/E54)*100)</f>
        <v>101.04166666666667</v>
      </c>
      <c r="H55" s="32">
        <f t="shared" ref="H55:AO55" si="276">IF((ISERROR(H54/E54)),0,(H54/E54)*100)</f>
        <v>102.08333333333333</v>
      </c>
      <c r="I55" s="35">
        <f t="shared" si="276"/>
        <v>100</v>
      </c>
      <c r="J55" s="34">
        <f t="shared" si="276"/>
        <v>101.03092783505154</v>
      </c>
      <c r="K55" s="32">
        <f t="shared" si="276"/>
        <v>102.04081632653062</v>
      </c>
      <c r="L55" s="35">
        <f t="shared" si="276"/>
        <v>101.04166666666667</v>
      </c>
      <c r="M55" s="34">
        <f t="shared" si="276"/>
        <v>102.04081632653062</v>
      </c>
      <c r="N55" s="32">
        <f>IF((ISERROR(N54/K54)),0,(N54/K54)*100)</f>
        <v>103</v>
      </c>
      <c r="O55" s="35">
        <f t="shared" si="276"/>
        <v>100</v>
      </c>
      <c r="P55" s="34">
        <f t="shared" si="276"/>
        <v>100</v>
      </c>
      <c r="Q55" s="32">
        <f t="shared" si="276"/>
        <v>100</v>
      </c>
      <c r="R55" s="35">
        <f t="shared" si="276"/>
        <v>100</v>
      </c>
      <c r="S55" s="34">
        <f t="shared" si="276"/>
        <v>100</v>
      </c>
      <c r="T55" s="32">
        <f t="shared" si="276"/>
        <v>100.97087378640776</v>
      </c>
      <c r="U55" s="35">
        <f t="shared" si="276"/>
        <v>100</v>
      </c>
      <c r="V55" s="34">
        <f t="shared" si="276"/>
        <v>100</v>
      </c>
      <c r="W55" s="32">
        <f t="shared" si="276"/>
        <v>100</v>
      </c>
      <c r="X55" s="35">
        <f t="shared" si="276"/>
        <v>100</v>
      </c>
      <c r="Y55" s="34">
        <f t="shared" si="276"/>
        <v>100</v>
      </c>
      <c r="Z55" s="32">
        <f t="shared" si="276"/>
        <v>100</v>
      </c>
      <c r="AA55" s="35">
        <f t="shared" si="276"/>
        <v>100</v>
      </c>
      <c r="AB55" s="34">
        <f t="shared" si="276"/>
        <v>101</v>
      </c>
      <c r="AC55" s="32">
        <f t="shared" si="276"/>
        <v>100.96153846153845</v>
      </c>
      <c r="AD55" s="35">
        <f t="shared" si="276"/>
        <v>100</v>
      </c>
      <c r="AE55" s="34">
        <f t="shared" si="276"/>
        <v>100</v>
      </c>
      <c r="AF55" s="32">
        <f t="shared" si="276"/>
        <v>100</v>
      </c>
      <c r="AG55" s="35">
        <f t="shared" si="276"/>
        <v>100</v>
      </c>
      <c r="AH55" s="34">
        <f t="shared" si="276"/>
        <v>100</v>
      </c>
      <c r="AI55" s="32">
        <f t="shared" si="276"/>
        <v>100</v>
      </c>
      <c r="AJ55" s="35">
        <f t="shared" si="276"/>
        <v>100</v>
      </c>
      <c r="AK55" s="34">
        <f t="shared" si="276"/>
        <v>100</v>
      </c>
      <c r="AL55" s="32">
        <f t="shared" si="276"/>
        <v>100</v>
      </c>
      <c r="AM55" s="35">
        <f t="shared" si="276"/>
        <v>100</v>
      </c>
      <c r="AN55" s="34">
        <f t="shared" si="276"/>
        <v>100</v>
      </c>
      <c r="AO55" s="32">
        <f t="shared" si="276"/>
        <v>100</v>
      </c>
      <c r="AP55" s="87"/>
      <c r="AQ55" s="78"/>
      <c r="AR55" s="78"/>
    </row>
    <row r="56" spans="1:44" s="1" customFormat="1" ht="66.75" customHeight="1" x14ac:dyDescent="0.25">
      <c r="A56" s="276" t="s">
        <v>60</v>
      </c>
      <c r="B56" s="86" t="s">
        <v>28</v>
      </c>
      <c r="C56" s="207">
        <v>702</v>
      </c>
      <c r="D56" s="209">
        <v>702</v>
      </c>
      <c r="E56" s="210">
        <v>704</v>
      </c>
      <c r="F56" s="211">
        <v>707</v>
      </c>
      <c r="G56" s="209">
        <v>711</v>
      </c>
      <c r="H56" s="210">
        <v>712</v>
      </c>
      <c r="I56" s="208">
        <v>709</v>
      </c>
      <c r="J56" s="209">
        <v>716</v>
      </c>
      <c r="K56" s="210">
        <v>718</v>
      </c>
      <c r="L56" s="208">
        <v>712</v>
      </c>
      <c r="M56" s="209">
        <v>720</v>
      </c>
      <c r="N56" s="210">
        <v>723</v>
      </c>
      <c r="O56" s="208">
        <v>712</v>
      </c>
      <c r="P56" s="209">
        <v>720</v>
      </c>
      <c r="Q56" s="210">
        <v>723</v>
      </c>
      <c r="R56" s="208">
        <v>712</v>
      </c>
      <c r="S56" s="209">
        <v>721</v>
      </c>
      <c r="T56" s="210">
        <v>725</v>
      </c>
      <c r="U56" s="208">
        <v>712</v>
      </c>
      <c r="V56" s="209">
        <v>721</v>
      </c>
      <c r="W56" s="210">
        <v>726</v>
      </c>
      <c r="X56" s="208">
        <v>712</v>
      </c>
      <c r="Y56" s="209">
        <v>722</v>
      </c>
      <c r="Z56" s="210">
        <v>728</v>
      </c>
      <c r="AA56" s="208">
        <v>713</v>
      </c>
      <c r="AB56" s="209">
        <v>724</v>
      </c>
      <c r="AC56" s="210">
        <v>731</v>
      </c>
      <c r="AD56" s="208">
        <v>713</v>
      </c>
      <c r="AE56" s="209">
        <v>724</v>
      </c>
      <c r="AF56" s="210">
        <v>731</v>
      </c>
      <c r="AG56" s="208">
        <v>713</v>
      </c>
      <c r="AH56" s="209">
        <v>725</v>
      </c>
      <c r="AI56" s="210">
        <v>733</v>
      </c>
      <c r="AJ56" s="208">
        <v>713</v>
      </c>
      <c r="AK56" s="209">
        <v>725</v>
      </c>
      <c r="AL56" s="210">
        <v>733</v>
      </c>
      <c r="AM56" s="208">
        <v>713</v>
      </c>
      <c r="AN56" s="209">
        <v>726</v>
      </c>
      <c r="AO56" s="210">
        <v>735</v>
      </c>
      <c r="AP56" s="28">
        <f>IF((ISERROR(AM56/$D56)),0,(AM56/$D56)*100)</f>
        <v>101.56695156695157</v>
      </c>
      <c r="AQ56" s="28">
        <f>IF((ISERROR(AN56/$D56)),0,(AN56/$D56)*100)</f>
        <v>103.41880341880344</v>
      </c>
      <c r="AR56" s="28">
        <f>IF((ISERROR(AO56/$D56)),0,(AO56/$D56)*100)</f>
        <v>104.70085470085471</v>
      </c>
    </row>
    <row r="57" spans="1:44" s="79" customFormat="1" ht="17.25" x14ac:dyDescent="0.3">
      <c r="A57" s="276"/>
      <c r="B57" s="53" t="s">
        <v>29</v>
      </c>
      <c r="C57" s="206">
        <v>108</v>
      </c>
      <c r="D57" s="31">
        <f>IF((ISERROR(D56/C56)),0,(D56/C56)*100)</f>
        <v>100</v>
      </c>
      <c r="E57" s="32">
        <f>IF((ISERROR(E56/D56)),0,(E56/D56)*100)</f>
        <v>100.28490028490029</v>
      </c>
      <c r="F57" s="33">
        <f>IF((ISERROR(F56/E56)),0,(F56/E56)*100)</f>
        <v>100.42613636363636</v>
      </c>
      <c r="G57" s="34">
        <f>IF((ISERROR(G56/E56)),0,(G56/E56)*100)</f>
        <v>100.99431818181819</v>
      </c>
      <c r="H57" s="32">
        <f t="shared" ref="H57:AO57" si="277">IF((ISERROR(H56/E56)),0,(H56/E56)*100)</f>
        <v>101.13636363636364</v>
      </c>
      <c r="I57" s="35">
        <f t="shared" si="277"/>
        <v>100.28288543140029</v>
      </c>
      <c r="J57" s="34">
        <f t="shared" si="277"/>
        <v>100.70323488045008</v>
      </c>
      <c r="K57" s="32">
        <f t="shared" si="277"/>
        <v>100.84269662921348</v>
      </c>
      <c r="L57" s="35">
        <f t="shared" si="277"/>
        <v>100.4231311706629</v>
      </c>
      <c r="M57" s="34">
        <f t="shared" si="277"/>
        <v>100.55865921787711</v>
      </c>
      <c r="N57" s="32">
        <f t="shared" si="277"/>
        <v>100.69637883008356</v>
      </c>
      <c r="O57" s="35">
        <f t="shared" si="277"/>
        <v>100</v>
      </c>
      <c r="P57" s="34">
        <f t="shared" si="277"/>
        <v>100</v>
      </c>
      <c r="Q57" s="32">
        <f t="shared" si="277"/>
        <v>100</v>
      </c>
      <c r="R57" s="35">
        <f t="shared" si="277"/>
        <v>100</v>
      </c>
      <c r="S57" s="34">
        <f t="shared" si="277"/>
        <v>100.13888888888889</v>
      </c>
      <c r="T57" s="32">
        <f t="shared" si="277"/>
        <v>100.27662517289073</v>
      </c>
      <c r="U57" s="35">
        <f t="shared" si="277"/>
        <v>100</v>
      </c>
      <c r="V57" s="34">
        <f t="shared" si="277"/>
        <v>100</v>
      </c>
      <c r="W57" s="32">
        <f t="shared" si="277"/>
        <v>100.13793103448276</v>
      </c>
      <c r="X57" s="35">
        <f t="shared" si="277"/>
        <v>100</v>
      </c>
      <c r="Y57" s="34">
        <f t="shared" si="277"/>
        <v>100.13869625520111</v>
      </c>
      <c r="Z57" s="32">
        <f t="shared" si="277"/>
        <v>100.2754820936639</v>
      </c>
      <c r="AA57" s="35">
        <f t="shared" si="277"/>
        <v>100.14044943820224</v>
      </c>
      <c r="AB57" s="34">
        <f t="shared" si="277"/>
        <v>100.2770083102493</v>
      </c>
      <c r="AC57" s="32">
        <f t="shared" si="277"/>
        <v>100.41208791208791</v>
      </c>
      <c r="AD57" s="35">
        <f t="shared" si="277"/>
        <v>100</v>
      </c>
      <c r="AE57" s="34">
        <f t="shared" si="277"/>
        <v>100</v>
      </c>
      <c r="AF57" s="32">
        <f t="shared" si="277"/>
        <v>100</v>
      </c>
      <c r="AG57" s="35">
        <f t="shared" si="277"/>
        <v>100</v>
      </c>
      <c r="AH57" s="34">
        <f t="shared" si="277"/>
        <v>100.13812154696133</v>
      </c>
      <c r="AI57" s="32">
        <f t="shared" si="277"/>
        <v>100.27359781121751</v>
      </c>
      <c r="AJ57" s="35">
        <f t="shared" si="277"/>
        <v>100</v>
      </c>
      <c r="AK57" s="34">
        <f t="shared" si="277"/>
        <v>100</v>
      </c>
      <c r="AL57" s="32">
        <f t="shared" si="277"/>
        <v>100</v>
      </c>
      <c r="AM57" s="35">
        <f t="shared" si="277"/>
        <v>100</v>
      </c>
      <c r="AN57" s="34">
        <f t="shared" si="277"/>
        <v>100.13793103448276</v>
      </c>
      <c r="AO57" s="32">
        <f t="shared" si="277"/>
        <v>100.27285129604367</v>
      </c>
      <c r="AP57" s="87"/>
      <c r="AQ57" s="78"/>
      <c r="AR57" s="78"/>
    </row>
    <row r="58" spans="1:44" s="79" customFormat="1" ht="17.25" x14ac:dyDescent="0.25">
      <c r="A58" s="276" t="s">
        <v>76</v>
      </c>
      <c r="B58" s="86" t="s">
        <v>77</v>
      </c>
      <c r="C58" s="206">
        <v>1567</v>
      </c>
      <c r="D58" s="31"/>
      <c r="E58" s="32"/>
      <c r="F58" s="33"/>
      <c r="G58" s="34"/>
      <c r="H58" s="32"/>
      <c r="I58" s="35"/>
      <c r="J58" s="34"/>
      <c r="K58" s="32"/>
      <c r="L58" s="35"/>
      <c r="M58" s="34"/>
      <c r="N58" s="32"/>
      <c r="O58" s="35"/>
      <c r="P58" s="34"/>
      <c r="Q58" s="32"/>
      <c r="R58" s="35"/>
      <c r="S58" s="34"/>
      <c r="T58" s="32"/>
      <c r="U58" s="35"/>
      <c r="V58" s="34"/>
      <c r="W58" s="32"/>
      <c r="X58" s="35"/>
      <c r="Y58" s="34"/>
      <c r="Z58" s="32"/>
      <c r="AA58" s="35"/>
      <c r="AB58" s="34"/>
      <c r="AC58" s="32"/>
      <c r="AD58" s="35"/>
      <c r="AE58" s="34"/>
      <c r="AF58" s="32"/>
      <c r="AG58" s="35"/>
      <c r="AH58" s="34"/>
      <c r="AI58" s="32"/>
      <c r="AJ58" s="35"/>
      <c r="AK58" s="34"/>
      <c r="AL58" s="32"/>
      <c r="AM58" s="35"/>
      <c r="AN58" s="34"/>
      <c r="AO58" s="32"/>
      <c r="AP58" s="28">
        <f>IF((ISERROR(AM58/$D58)),0,(AM58/$D58)*100)</f>
        <v>0</v>
      </c>
      <c r="AQ58" s="28">
        <f>IF((ISERROR(AN58/$D58)),0,(AN58/$D58)*100)</f>
        <v>0</v>
      </c>
      <c r="AR58" s="28">
        <f>IF((ISERROR(AO58/$D58)),0,(AO58/$D58)*100)</f>
        <v>0</v>
      </c>
    </row>
    <row r="59" spans="1:44" s="79" customFormat="1" ht="17.25" x14ac:dyDescent="0.3">
      <c r="A59" s="276"/>
      <c r="B59" s="53" t="s">
        <v>29</v>
      </c>
      <c r="C59" s="206">
        <v>123.4</v>
      </c>
      <c r="D59" s="31">
        <f>IF((ISERROR(D58/C58)),0,(D58/C58)*100)</f>
        <v>0</v>
      </c>
      <c r="E59" s="32">
        <f>IF((ISERROR(E58/D58)),0,(E58/D58)*100)</f>
        <v>0</v>
      </c>
      <c r="F59" s="33">
        <f>IF((ISERROR(F58/E58)),0,(F58/E58)*100)</f>
        <v>0</v>
      </c>
      <c r="G59" s="34">
        <f>IF((ISERROR(G58/E58)),0,(G58/E58)*100)</f>
        <v>0</v>
      </c>
      <c r="H59" s="32">
        <f t="shared" ref="H59" si="278">IF((ISERROR(H58/E58)),0,(H58/E58)*100)</f>
        <v>0</v>
      </c>
      <c r="I59" s="35">
        <f t="shared" ref="I59" si="279">IF((ISERROR(I58/F58)),0,(I58/F58)*100)</f>
        <v>0</v>
      </c>
      <c r="J59" s="34">
        <f t="shared" ref="J59" si="280">IF((ISERROR(J58/G58)),0,(J58/G58)*100)</f>
        <v>0</v>
      </c>
      <c r="K59" s="32">
        <f t="shared" ref="K59" si="281">IF((ISERROR(K58/H58)),0,(K58/H58)*100)</f>
        <v>0</v>
      </c>
      <c r="L59" s="35">
        <f t="shared" ref="L59" si="282">IF((ISERROR(L58/I58)),0,(L58/I58)*100)</f>
        <v>0</v>
      </c>
      <c r="M59" s="34">
        <f t="shared" ref="M59" si="283">IF((ISERROR(M58/J58)),0,(M58/J58)*100)</f>
        <v>0</v>
      </c>
      <c r="N59" s="32">
        <f t="shared" ref="N59" si="284">IF((ISERROR(N58/K58)),0,(N58/K58)*100)</f>
        <v>0</v>
      </c>
      <c r="O59" s="35">
        <f t="shared" ref="O59" si="285">IF((ISERROR(O58/L58)),0,(O58/L58)*100)</f>
        <v>0</v>
      </c>
      <c r="P59" s="34">
        <f t="shared" ref="P59" si="286">IF((ISERROR(P58/M58)),0,(P58/M58)*100)</f>
        <v>0</v>
      </c>
      <c r="Q59" s="32">
        <f t="shared" ref="Q59" si="287">IF((ISERROR(Q58/N58)),0,(Q58/N58)*100)</f>
        <v>0</v>
      </c>
      <c r="R59" s="35">
        <f t="shared" ref="R59" si="288">IF((ISERROR(R58/O58)),0,(R58/O58)*100)</f>
        <v>0</v>
      </c>
      <c r="S59" s="34">
        <f t="shared" ref="S59" si="289">IF((ISERROR(S58/P58)),0,(S58/P58)*100)</f>
        <v>0</v>
      </c>
      <c r="T59" s="32">
        <f t="shared" ref="T59" si="290">IF((ISERROR(T58/Q58)),0,(T58/Q58)*100)</f>
        <v>0</v>
      </c>
      <c r="U59" s="35">
        <f t="shared" ref="U59" si="291">IF((ISERROR(U58/R58)),0,(U58/R58)*100)</f>
        <v>0</v>
      </c>
      <c r="V59" s="34">
        <f t="shared" ref="V59" si="292">IF((ISERROR(V58/S58)),0,(V58/S58)*100)</f>
        <v>0</v>
      </c>
      <c r="W59" s="32">
        <f t="shared" ref="W59" si="293">IF((ISERROR(W58/T58)),0,(W58/T58)*100)</f>
        <v>0</v>
      </c>
      <c r="X59" s="35">
        <f t="shared" ref="X59" si="294">IF((ISERROR(X58/U58)),0,(X58/U58)*100)</f>
        <v>0</v>
      </c>
      <c r="Y59" s="34">
        <f t="shared" ref="Y59" si="295">IF((ISERROR(Y58/V58)),0,(Y58/V58)*100)</f>
        <v>0</v>
      </c>
      <c r="Z59" s="32">
        <f t="shared" ref="Z59" si="296">IF((ISERROR(Z58/W58)),0,(Z58/W58)*100)</f>
        <v>0</v>
      </c>
      <c r="AA59" s="35">
        <f t="shared" ref="AA59" si="297">IF((ISERROR(AA58/X58)),0,(AA58/X58)*100)</f>
        <v>0</v>
      </c>
      <c r="AB59" s="34">
        <f t="shared" ref="AB59" si="298">IF((ISERROR(AB58/Y58)),0,(AB58/Y58)*100)</f>
        <v>0</v>
      </c>
      <c r="AC59" s="32">
        <f t="shared" ref="AC59" si="299">IF((ISERROR(AC58/Z58)),0,(AC58/Z58)*100)</f>
        <v>0</v>
      </c>
      <c r="AD59" s="35">
        <f t="shared" ref="AD59" si="300">IF((ISERROR(AD58/AA58)),0,(AD58/AA58)*100)</f>
        <v>0</v>
      </c>
      <c r="AE59" s="34">
        <f t="shared" ref="AE59" si="301">IF((ISERROR(AE58/AB58)),0,(AE58/AB58)*100)</f>
        <v>0</v>
      </c>
      <c r="AF59" s="32">
        <f t="shared" ref="AF59" si="302">IF((ISERROR(AF58/AC58)),0,(AF58/AC58)*100)</f>
        <v>0</v>
      </c>
      <c r="AG59" s="35">
        <f t="shared" ref="AG59" si="303">IF((ISERROR(AG58/AD58)),0,(AG58/AD58)*100)</f>
        <v>0</v>
      </c>
      <c r="AH59" s="34">
        <f t="shared" ref="AH59" si="304">IF((ISERROR(AH58/AE58)),0,(AH58/AE58)*100)</f>
        <v>0</v>
      </c>
      <c r="AI59" s="32">
        <f t="shared" ref="AI59" si="305">IF((ISERROR(AI58/AF58)),0,(AI58/AF58)*100)</f>
        <v>0</v>
      </c>
      <c r="AJ59" s="35">
        <f t="shared" ref="AJ59" si="306">IF((ISERROR(AJ58/AG58)),0,(AJ58/AG58)*100)</f>
        <v>0</v>
      </c>
      <c r="AK59" s="34">
        <f t="shared" ref="AK59" si="307">IF((ISERROR(AK58/AH58)),0,(AK58/AH58)*100)</f>
        <v>0</v>
      </c>
      <c r="AL59" s="32">
        <f t="shared" ref="AL59" si="308">IF((ISERROR(AL58/AI58)),0,(AL58/AI58)*100)</f>
        <v>0</v>
      </c>
      <c r="AM59" s="35">
        <f t="shared" ref="AM59" si="309">IF((ISERROR(AM58/AJ58)),0,(AM58/AJ58)*100)</f>
        <v>0</v>
      </c>
      <c r="AN59" s="34">
        <f t="shared" ref="AN59" si="310">IF((ISERROR(AN58/AK58)),0,(AN58/AK58)*100)</f>
        <v>0</v>
      </c>
      <c r="AO59" s="32">
        <f t="shared" ref="AO59" si="311">IF((ISERROR(AO58/AL58)),0,(AO58/AL58)*100)</f>
        <v>0</v>
      </c>
      <c r="AP59" s="87"/>
      <c r="AQ59" s="78"/>
      <c r="AR59" s="78"/>
    </row>
    <row r="60" spans="1:44" x14ac:dyDescent="0.25">
      <c r="A60" s="18" t="s">
        <v>61</v>
      </c>
      <c r="B60" s="88"/>
      <c r="C60" s="74"/>
      <c r="D60" s="89"/>
      <c r="E60" s="73"/>
      <c r="F60" s="90"/>
      <c r="G60" s="75"/>
      <c r="H60" s="73"/>
      <c r="I60" s="74"/>
      <c r="J60" s="75"/>
      <c r="K60" s="73"/>
      <c r="L60" s="74"/>
      <c r="M60" s="75"/>
      <c r="N60" s="73"/>
      <c r="O60" s="74"/>
      <c r="P60" s="75"/>
      <c r="Q60" s="73"/>
      <c r="R60" s="74"/>
      <c r="S60" s="75"/>
      <c r="T60" s="73"/>
      <c r="U60" s="74"/>
      <c r="V60" s="75"/>
      <c r="W60" s="73"/>
      <c r="X60" s="74"/>
      <c r="Y60" s="75"/>
      <c r="Z60" s="73"/>
      <c r="AA60" s="74"/>
      <c r="AB60" s="75"/>
      <c r="AC60" s="73"/>
      <c r="AD60" s="74"/>
      <c r="AE60" s="75"/>
      <c r="AF60" s="73"/>
      <c r="AG60" s="74"/>
      <c r="AH60" s="75"/>
      <c r="AI60" s="73"/>
      <c r="AJ60" s="74"/>
      <c r="AK60" s="75"/>
      <c r="AL60" s="73"/>
      <c r="AM60" s="74"/>
      <c r="AN60" s="75"/>
      <c r="AO60" s="73"/>
      <c r="AP60" s="44"/>
      <c r="AQ60" s="45"/>
      <c r="AR60" s="45"/>
    </row>
    <row r="61" spans="1:44" ht="36" customHeight="1" x14ac:dyDescent="0.25">
      <c r="A61" s="276" t="s">
        <v>62</v>
      </c>
      <c r="B61" s="10" t="s">
        <v>45</v>
      </c>
      <c r="C61" s="215">
        <v>311479.15999999997</v>
      </c>
      <c r="D61" s="216">
        <v>417315.6</v>
      </c>
      <c r="E61" s="217">
        <v>604184</v>
      </c>
      <c r="F61" s="218">
        <v>267908.5</v>
      </c>
      <c r="G61" s="216">
        <v>314904.5</v>
      </c>
      <c r="H61" s="217">
        <v>320217</v>
      </c>
      <c r="I61" s="215">
        <v>239239</v>
      </c>
      <c r="J61" s="216">
        <v>296608</v>
      </c>
      <c r="K61" s="217">
        <v>305445</v>
      </c>
      <c r="L61" s="215">
        <v>197712</v>
      </c>
      <c r="M61" s="216">
        <v>245780</v>
      </c>
      <c r="N61" s="217">
        <v>256085</v>
      </c>
      <c r="O61" s="212">
        <v>204667</v>
      </c>
      <c r="P61" s="213">
        <v>253867</v>
      </c>
      <c r="Q61" s="214">
        <v>264194</v>
      </c>
      <c r="R61" s="212">
        <v>211859</v>
      </c>
      <c r="S61" s="213">
        <v>262371</v>
      </c>
      <c r="T61" s="214">
        <v>272408</v>
      </c>
      <c r="U61" s="212">
        <v>219264</v>
      </c>
      <c r="V61" s="213">
        <v>271176</v>
      </c>
      <c r="W61" s="214">
        <v>280912</v>
      </c>
      <c r="X61" s="212">
        <v>226920</v>
      </c>
      <c r="Y61" s="213">
        <v>280365</v>
      </c>
      <c r="Z61" s="214">
        <v>289738</v>
      </c>
      <c r="AA61" s="212">
        <v>235297</v>
      </c>
      <c r="AB61" s="213">
        <v>290178</v>
      </c>
      <c r="AC61" s="214">
        <v>299327</v>
      </c>
      <c r="AD61" s="212">
        <v>244708</v>
      </c>
      <c r="AE61" s="213">
        <v>301785</v>
      </c>
      <c r="AF61" s="214">
        <v>311300</v>
      </c>
      <c r="AG61" s="212">
        <v>254496</v>
      </c>
      <c r="AH61" s="213">
        <v>313856</v>
      </c>
      <c r="AI61" s="214">
        <v>323752</v>
      </c>
      <c r="AJ61" s="212">
        <v>264930</v>
      </c>
      <c r="AK61" s="213">
        <v>327838</v>
      </c>
      <c r="AL61" s="214">
        <v>338320</v>
      </c>
      <c r="AM61" s="212">
        <v>276852</v>
      </c>
      <c r="AN61" s="213">
        <v>341847</v>
      </c>
      <c r="AO61" s="214">
        <v>353236</v>
      </c>
      <c r="AP61" s="28">
        <f>IF((ISERROR(AM61/$D61)),0,(AM61/$D61)*100)</f>
        <v>66.341157627464682</v>
      </c>
      <c r="AQ61" s="28">
        <f>IF((ISERROR(AN61/$D61)),0,(AN61/$D61)*100)</f>
        <v>81.91570121030702</v>
      </c>
      <c r="AR61" s="28">
        <f>IF((ISERROR(AO61/$D61)),0,(AO61/$D61)*100)</f>
        <v>84.644810785889618</v>
      </c>
    </row>
    <row r="62" spans="1:44" ht="33" x14ac:dyDescent="0.25">
      <c r="A62" s="276"/>
      <c r="B62" s="10" t="s">
        <v>47</v>
      </c>
      <c r="C62" s="219">
        <v>83.92</v>
      </c>
      <c r="D62" s="31">
        <f>IF((ISERROR(D61/(C61*D63/100))),0,(D61/(C61*D63/100))*100)</f>
        <v>114.70775554443435</v>
      </c>
      <c r="E62" s="61">
        <f>IF((ISERROR(E61/(D61*E63/100))),0,(E61/(D61*E63/100))*100)</f>
        <v>134.80323640503525</v>
      </c>
      <c r="F62" s="62">
        <f>IF((ISERROR(F61/(E61*F63/100))),0,(F61/(E61*F63/100))*100)</f>
        <v>41.596813977049948</v>
      </c>
      <c r="G62" s="31">
        <f>IF((ISERROR(G61/(E61*G63/100))),0,(G61/(E61*G63/100))*100)</f>
        <v>49.03163576205359</v>
      </c>
      <c r="H62" s="61">
        <f>IF((ISERROR(H61/(E61*H63/100))),0,(H61/(E61*H63/100))*100)</f>
        <v>49.999918805192166</v>
      </c>
      <c r="I62" s="63">
        <f t="shared" ref="I62:AO62" si="312">IF((ISERROR(I61/(F61*I63/100))),0,(I61/(F61*I63/100))*100)</f>
        <v>84.244124322789588</v>
      </c>
      <c r="J62" s="31">
        <f t="shared" si="312"/>
        <v>89.110525831912156</v>
      </c>
      <c r="K62" s="61">
        <f t="shared" si="312"/>
        <v>90.499884509649902</v>
      </c>
      <c r="L62" s="63">
        <f t="shared" si="312"/>
        <v>78.408011525920585</v>
      </c>
      <c r="M62" s="31">
        <f t="shared" si="312"/>
        <v>78.842604677880786</v>
      </c>
      <c r="N62" s="61">
        <f t="shared" si="312"/>
        <v>79.99997250913728</v>
      </c>
      <c r="O62" s="63">
        <f t="shared" si="312"/>
        <v>98.30744822382492</v>
      </c>
      <c r="P62" s="31">
        <f t="shared" si="312"/>
        <v>98.371753290786572</v>
      </c>
      <c r="Q62" s="61">
        <f t="shared" si="312"/>
        <v>98.535364602835372</v>
      </c>
      <c r="R62" s="63">
        <f t="shared" si="312"/>
        <v>98.397339155446446</v>
      </c>
      <c r="S62" s="31">
        <f t="shared" si="312"/>
        <v>98.522197824226453</v>
      </c>
      <c r="T62" s="61">
        <f t="shared" si="312"/>
        <v>98.574645252791015</v>
      </c>
      <c r="U62" s="63">
        <f t="shared" si="312"/>
        <v>98.473120074937739</v>
      </c>
      <c r="V62" s="31">
        <f t="shared" si="312"/>
        <v>98.622075302087381</v>
      </c>
      <c r="W62" s="61">
        <f t="shared" si="312"/>
        <v>98.681136752512671</v>
      </c>
      <c r="X62" s="63">
        <f t="shared" si="312"/>
        <v>98.563505962805436</v>
      </c>
      <c r="Y62" s="31">
        <f t="shared" si="312"/>
        <v>98.747444326749843</v>
      </c>
      <c r="Z62" s="61">
        <f t="shared" si="312"/>
        <v>98.794932193488222</v>
      </c>
      <c r="AA62" s="63">
        <f t="shared" si="312"/>
        <v>98.84805469757319</v>
      </c>
      <c r="AB62" s="31">
        <f t="shared" si="312"/>
        <v>98.948451484252359</v>
      </c>
      <c r="AC62" s="61">
        <f t="shared" si="312"/>
        <v>99.050375574211202</v>
      </c>
      <c r="AD62" s="63">
        <f t="shared" si="312"/>
        <v>99.236284355516659</v>
      </c>
      <c r="AE62" s="31">
        <f t="shared" si="312"/>
        <v>99.521491527342022</v>
      </c>
      <c r="AF62" s="61">
        <f t="shared" si="312"/>
        <v>99.808035770994834</v>
      </c>
      <c r="AG62" s="63">
        <f t="shared" si="312"/>
        <v>99.331298215760143</v>
      </c>
      <c r="AH62" s="31">
        <f t="shared" si="312"/>
        <v>99.616731279030262</v>
      </c>
      <c r="AI62" s="61">
        <f t="shared" si="312"/>
        <v>99.903938520653227</v>
      </c>
      <c r="AJ62" s="63">
        <f t="shared" si="312"/>
        <v>99.52186230817334</v>
      </c>
      <c r="AK62" s="31">
        <f t="shared" si="312"/>
        <v>100.14852277828261</v>
      </c>
      <c r="AL62" s="61">
        <f t="shared" si="312"/>
        <v>100.48051975206094</v>
      </c>
      <c r="AM62" s="63">
        <f t="shared" si="312"/>
        <v>100.00005418060238</v>
      </c>
      <c r="AN62" s="31">
        <f t="shared" si="312"/>
        <v>100.26264144532924</v>
      </c>
      <c r="AO62" s="61">
        <f t="shared" si="312"/>
        <v>100.68355226448777</v>
      </c>
      <c r="AP62" s="64">
        <f t="shared" ref="AP62:AP63" si="313">$E62*F62*I62*L62*O62*R62*U62*X62*AA62*AD62*AG62*AJ62*AM62/1E+24</f>
        <v>33.721550086149279</v>
      </c>
      <c r="AQ62" s="64">
        <f t="shared" ref="AQ62:AQ63" si="314">$E62*G62*J62*M62*P62*S62*V62*Y62*AB62*AE62*AH62*AK62*AN62/1E+24</f>
        <v>43.173079840159055</v>
      </c>
      <c r="AR62" s="64">
        <f t="shared" ref="AR62:AR63" si="315">$E62*H62*K62*N62*Q62*T62*W62*Z62*AC62*AF62*AI62*AL62*AO62/1E+24</f>
        <v>46.171957841720676</v>
      </c>
    </row>
    <row r="63" spans="1:44" s="1" customFormat="1" ht="17.25" x14ac:dyDescent="0.25">
      <c r="A63" s="99" t="s">
        <v>35</v>
      </c>
      <c r="B63" s="100" t="s">
        <v>49</v>
      </c>
      <c r="C63" s="101">
        <v>106.3</v>
      </c>
      <c r="D63" s="102">
        <v>116.8</v>
      </c>
      <c r="E63" s="103">
        <v>107.4</v>
      </c>
      <c r="F63" s="104">
        <v>106.6</v>
      </c>
      <c r="G63" s="105">
        <v>106.3</v>
      </c>
      <c r="H63" s="106">
        <v>106</v>
      </c>
      <c r="I63" s="107">
        <v>106</v>
      </c>
      <c r="J63" s="105">
        <v>105.7</v>
      </c>
      <c r="K63" s="106">
        <v>105.4</v>
      </c>
      <c r="L63" s="107">
        <v>105.4</v>
      </c>
      <c r="M63" s="105">
        <v>105.1</v>
      </c>
      <c r="N63" s="106">
        <v>104.8</v>
      </c>
      <c r="O63" s="107">
        <v>105.3</v>
      </c>
      <c r="P63" s="105">
        <v>105</v>
      </c>
      <c r="Q63" s="106">
        <v>104.7</v>
      </c>
      <c r="R63" s="107">
        <v>105.2</v>
      </c>
      <c r="S63" s="105">
        <v>104.9</v>
      </c>
      <c r="T63" s="106">
        <v>104.6</v>
      </c>
      <c r="U63" s="107">
        <v>105.1</v>
      </c>
      <c r="V63" s="105">
        <v>104.8</v>
      </c>
      <c r="W63" s="106">
        <v>104.5</v>
      </c>
      <c r="X63" s="107">
        <v>105</v>
      </c>
      <c r="Y63" s="105">
        <v>104.7</v>
      </c>
      <c r="Z63" s="106">
        <v>104.4</v>
      </c>
      <c r="AA63" s="107">
        <v>104.9</v>
      </c>
      <c r="AB63" s="105">
        <v>104.6</v>
      </c>
      <c r="AC63" s="106">
        <v>104.3</v>
      </c>
      <c r="AD63" s="107">
        <v>104.8</v>
      </c>
      <c r="AE63" s="105">
        <v>104.5</v>
      </c>
      <c r="AF63" s="106">
        <v>104.2</v>
      </c>
      <c r="AG63" s="107">
        <v>104.7</v>
      </c>
      <c r="AH63" s="105">
        <v>104.4</v>
      </c>
      <c r="AI63" s="106">
        <v>104.1</v>
      </c>
      <c r="AJ63" s="107">
        <v>104.6</v>
      </c>
      <c r="AK63" s="105">
        <v>104.3</v>
      </c>
      <c r="AL63" s="106">
        <v>104</v>
      </c>
      <c r="AM63" s="107">
        <v>104.5</v>
      </c>
      <c r="AN63" s="105">
        <v>104</v>
      </c>
      <c r="AO63" s="106">
        <v>103.7</v>
      </c>
      <c r="AP63" s="108">
        <f t="shared" si="313"/>
        <v>196.73223045198498</v>
      </c>
      <c r="AQ63" s="108">
        <f t="shared" si="314"/>
        <v>189.73791425950134</v>
      </c>
      <c r="AR63" s="108">
        <f t="shared" si="315"/>
        <v>183.32514959849757</v>
      </c>
    </row>
    <row r="64" spans="1:44" s="1" customFormat="1" x14ac:dyDescent="0.25">
      <c r="A64" s="18" t="s">
        <v>63</v>
      </c>
      <c r="B64" s="39"/>
      <c r="C64" s="57"/>
      <c r="D64" s="94"/>
      <c r="E64" s="56"/>
      <c r="F64" s="54"/>
      <c r="G64" s="55"/>
      <c r="H64" s="56"/>
      <c r="I64" s="57"/>
      <c r="J64" s="55"/>
      <c r="K64" s="56"/>
      <c r="L64" s="57"/>
      <c r="M64" s="55"/>
      <c r="N64" s="56"/>
      <c r="O64" s="57"/>
      <c r="P64" s="55"/>
      <c r="Q64" s="56"/>
      <c r="R64" s="57"/>
      <c r="S64" s="55"/>
      <c r="T64" s="56"/>
      <c r="U64" s="57"/>
      <c r="V64" s="55"/>
      <c r="W64" s="56"/>
      <c r="X64" s="57"/>
      <c r="Y64" s="55"/>
      <c r="Z64" s="56"/>
      <c r="AA64" s="57"/>
      <c r="AB64" s="55"/>
      <c r="AC64" s="56"/>
      <c r="AD64" s="57"/>
      <c r="AE64" s="55"/>
      <c r="AF64" s="56"/>
      <c r="AG64" s="57"/>
      <c r="AH64" s="55"/>
      <c r="AI64" s="56"/>
      <c r="AJ64" s="57"/>
      <c r="AK64" s="55"/>
      <c r="AL64" s="56"/>
      <c r="AM64" s="57"/>
      <c r="AN64" s="55"/>
      <c r="AO64" s="56"/>
      <c r="AP64" s="44"/>
      <c r="AQ64" s="45"/>
      <c r="AR64" s="45"/>
    </row>
    <row r="65" spans="1:44" s="1" customFormat="1" ht="17.25" x14ac:dyDescent="0.25">
      <c r="A65" s="267" t="s">
        <v>64</v>
      </c>
      <c r="B65" s="39" t="s">
        <v>28</v>
      </c>
      <c r="C65" s="220">
        <v>10983</v>
      </c>
      <c r="D65" s="221">
        <v>10204</v>
      </c>
      <c r="E65" s="222">
        <v>9594</v>
      </c>
      <c r="F65" s="223">
        <v>9500</v>
      </c>
      <c r="G65" s="221">
        <v>9535</v>
      </c>
      <c r="H65" s="222">
        <v>9542</v>
      </c>
      <c r="I65" s="220">
        <v>9487</v>
      </c>
      <c r="J65" s="221">
        <v>9527</v>
      </c>
      <c r="K65" s="222">
        <v>9537</v>
      </c>
      <c r="L65" s="220">
        <v>9494</v>
      </c>
      <c r="M65" s="221">
        <v>9574</v>
      </c>
      <c r="N65" s="222">
        <v>9580</v>
      </c>
      <c r="O65" s="220">
        <v>9490</v>
      </c>
      <c r="P65" s="221">
        <v>9569</v>
      </c>
      <c r="Q65" s="222">
        <v>9577</v>
      </c>
      <c r="R65" s="220">
        <v>9483</v>
      </c>
      <c r="S65" s="221">
        <v>9564</v>
      </c>
      <c r="T65" s="222">
        <v>9574</v>
      </c>
      <c r="U65" s="220">
        <v>9475</v>
      </c>
      <c r="V65" s="221">
        <v>9560</v>
      </c>
      <c r="W65" s="222">
        <v>9572</v>
      </c>
      <c r="X65" s="220">
        <v>9468</v>
      </c>
      <c r="Y65" s="221">
        <v>9556</v>
      </c>
      <c r="Z65" s="222">
        <v>9570</v>
      </c>
      <c r="AA65" s="220">
        <v>9461</v>
      </c>
      <c r="AB65" s="221">
        <v>9551</v>
      </c>
      <c r="AC65" s="222">
        <v>9568</v>
      </c>
      <c r="AD65" s="220">
        <v>9454</v>
      </c>
      <c r="AE65" s="221">
        <v>9547</v>
      </c>
      <c r="AF65" s="222">
        <v>9566</v>
      </c>
      <c r="AG65" s="220">
        <v>9446</v>
      </c>
      <c r="AH65" s="221">
        <v>9542</v>
      </c>
      <c r="AI65" s="222">
        <v>9563</v>
      </c>
      <c r="AJ65" s="220">
        <v>9438</v>
      </c>
      <c r="AK65" s="221">
        <v>9537</v>
      </c>
      <c r="AL65" s="222">
        <v>9560</v>
      </c>
      <c r="AM65" s="220">
        <v>9430</v>
      </c>
      <c r="AN65" s="221">
        <v>9532</v>
      </c>
      <c r="AO65" s="222">
        <v>9557</v>
      </c>
      <c r="AP65" s="28">
        <f>IF((ISERROR(AM65/$D65)),0,(AM65/$D65)*100)</f>
        <v>92.414739317914538</v>
      </c>
      <c r="AQ65" s="28">
        <f>IF((ISERROR(AN65/$D65)),0,(AN65/$D65)*100)</f>
        <v>93.414347314778524</v>
      </c>
      <c r="AR65" s="28">
        <f>IF((ISERROR(AO65/$D65)),0,(AO65/$D65)*100)</f>
        <v>93.659349274794195</v>
      </c>
    </row>
    <row r="66" spans="1:44" s="79" customFormat="1" ht="17.25" x14ac:dyDescent="0.3">
      <c r="A66" s="267"/>
      <c r="B66" s="53" t="s">
        <v>29</v>
      </c>
      <c r="C66" s="224">
        <v>94.5</v>
      </c>
      <c r="D66" s="31">
        <f>IF((ISERROR(D65/C65)),0,(D65/C65)*100)</f>
        <v>92.907220249476467</v>
      </c>
      <c r="E66" s="32">
        <f>IF((ISERROR(E65/D65)),0,(E65/D65)*100)</f>
        <v>94.0219521756174</v>
      </c>
      <c r="F66" s="33">
        <f>IF((ISERROR(F65/E65)),0,(F65/E65)*100)</f>
        <v>99.02022097144048</v>
      </c>
      <c r="G66" s="34">
        <f>IF((ISERROR(G65/E65)),0,(G65/E65)*100)</f>
        <v>99.385032311861579</v>
      </c>
      <c r="H66" s="32">
        <f t="shared" ref="H66:AO66" si="316">IF((ISERROR(H65/E65)),0,(H65/E65)*100)</f>
        <v>99.45799457994579</v>
      </c>
      <c r="I66" s="35">
        <f t="shared" si="316"/>
        <v>99.863157894736844</v>
      </c>
      <c r="J66" s="34">
        <f t="shared" si="316"/>
        <v>99.916098584163606</v>
      </c>
      <c r="K66" s="32">
        <f t="shared" si="316"/>
        <v>99.947600083839859</v>
      </c>
      <c r="L66" s="35">
        <f t="shared" si="316"/>
        <v>100.07378517971961</v>
      </c>
      <c r="M66" s="34">
        <f t="shared" si="316"/>
        <v>100.49333473286448</v>
      </c>
      <c r="N66" s="32">
        <f t="shared" si="316"/>
        <v>100.45087553738072</v>
      </c>
      <c r="O66" s="35">
        <f t="shared" si="316"/>
        <v>99.957868127238257</v>
      </c>
      <c r="P66" s="34">
        <f t="shared" si="316"/>
        <v>99.947775224566541</v>
      </c>
      <c r="Q66" s="32">
        <f t="shared" si="316"/>
        <v>99.968684759916499</v>
      </c>
      <c r="R66" s="35">
        <f t="shared" si="316"/>
        <v>99.926238145416221</v>
      </c>
      <c r="S66" s="34">
        <f t="shared" si="316"/>
        <v>99.94774793604347</v>
      </c>
      <c r="T66" s="32">
        <f t="shared" si="316"/>
        <v>99.968674950402004</v>
      </c>
      <c r="U66" s="35">
        <f t="shared" si="316"/>
        <v>99.915638511019722</v>
      </c>
      <c r="V66" s="34">
        <f t="shared" si="316"/>
        <v>99.958176495190301</v>
      </c>
      <c r="W66" s="32">
        <f t="shared" si="316"/>
        <v>99.979110089826619</v>
      </c>
      <c r="X66" s="35">
        <f t="shared" si="316"/>
        <v>99.926121372031659</v>
      </c>
      <c r="Y66" s="34">
        <f t="shared" si="316"/>
        <v>99.958158995815907</v>
      </c>
      <c r="Z66" s="32">
        <f t="shared" si="316"/>
        <v>99.979105725031332</v>
      </c>
      <c r="AA66" s="35">
        <f t="shared" si="316"/>
        <v>99.926066751161812</v>
      </c>
      <c r="AB66" s="34">
        <f t="shared" si="316"/>
        <v>99.947676852239425</v>
      </c>
      <c r="AC66" s="32">
        <f t="shared" si="316"/>
        <v>99.979101358411697</v>
      </c>
      <c r="AD66" s="35">
        <f t="shared" si="316"/>
        <v>99.926012049466223</v>
      </c>
      <c r="AE66" s="34">
        <f t="shared" si="316"/>
        <v>99.95811956863156</v>
      </c>
      <c r="AF66" s="32">
        <f t="shared" si="316"/>
        <v>99.97909698996655</v>
      </c>
      <c r="AG66" s="35">
        <f t="shared" si="316"/>
        <v>99.915379733446159</v>
      </c>
      <c r="AH66" s="34">
        <f t="shared" si="316"/>
        <v>99.947627526971829</v>
      </c>
      <c r="AI66" s="32">
        <f t="shared" si="316"/>
        <v>99.968638929542124</v>
      </c>
      <c r="AJ66" s="35">
        <f t="shared" si="316"/>
        <v>99.915308066906633</v>
      </c>
      <c r="AK66" s="34">
        <f t="shared" si="316"/>
        <v>99.947600083839859</v>
      </c>
      <c r="AL66" s="32">
        <f t="shared" si="316"/>
        <v>99.968629091289344</v>
      </c>
      <c r="AM66" s="35">
        <f t="shared" si="316"/>
        <v>99.915236278872641</v>
      </c>
      <c r="AN66" s="34">
        <f t="shared" si="316"/>
        <v>99.947572611932472</v>
      </c>
      <c r="AO66" s="32">
        <f t="shared" si="316"/>
        <v>99.96861924686192</v>
      </c>
      <c r="AP66" s="87"/>
      <c r="AQ66" s="78"/>
      <c r="AR66" s="78"/>
    </row>
    <row r="67" spans="1:44" s="1" customFormat="1" ht="30.75" customHeight="1" x14ac:dyDescent="0.25">
      <c r="A67" s="276" t="s">
        <v>65</v>
      </c>
      <c r="B67" s="39" t="s">
        <v>28</v>
      </c>
      <c r="C67" s="225">
        <v>9700</v>
      </c>
      <c r="D67" s="226">
        <v>9409</v>
      </c>
      <c r="E67" s="227">
        <v>9029</v>
      </c>
      <c r="F67" s="228">
        <v>8925</v>
      </c>
      <c r="G67" s="226">
        <v>8967</v>
      </c>
      <c r="H67" s="227">
        <v>8975</v>
      </c>
      <c r="I67" s="225">
        <v>8913</v>
      </c>
      <c r="J67" s="226">
        <v>8984</v>
      </c>
      <c r="K67" s="227">
        <v>8995</v>
      </c>
      <c r="L67" s="225">
        <v>8933</v>
      </c>
      <c r="M67" s="226">
        <v>9032</v>
      </c>
      <c r="N67" s="227">
        <v>9045</v>
      </c>
      <c r="O67" s="225">
        <v>8923</v>
      </c>
      <c r="P67" s="226">
        <v>9026</v>
      </c>
      <c r="Q67" s="227">
        <v>9042</v>
      </c>
      <c r="R67" s="225">
        <v>8912</v>
      </c>
      <c r="S67" s="226">
        <v>9020</v>
      </c>
      <c r="T67" s="227">
        <v>9039</v>
      </c>
      <c r="U67" s="225">
        <v>8902</v>
      </c>
      <c r="V67" s="226">
        <v>9014</v>
      </c>
      <c r="W67" s="227">
        <v>9036</v>
      </c>
      <c r="X67" s="225">
        <v>8892</v>
      </c>
      <c r="Y67" s="226">
        <v>9008</v>
      </c>
      <c r="Z67" s="227">
        <v>9033</v>
      </c>
      <c r="AA67" s="225">
        <v>8883</v>
      </c>
      <c r="AB67" s="226">
        <v>9001</v>
      </c>
      <c r="AC67" s="227">
        <v>9032</v>
      </c>
      <c r="AD67" s="225">
        <v>8873</v>
      </c>
      <c r="AE67" s="226">
        <v>8995</v>
      </c>
      <c r="AF67" s="227">
        <v>9029</v>
      </c>
      <c r="AG67" s="225">
        <v>8864</v>
      </c>
      <c r="AH67" s="226">
        <v>8988</v>
      </c>
      <c r="AI67" s="227">
        <v>9028</v>
      </c>
      <c r="AJ67" s="225">
        <v>8855</v>
      </c>
      <c r="AK67" s="226">
        <v>8981</v>
      </c>
      <c r="AL67" s="227">
        <v>9027</v>
      </c>
      <c r="AM67" s="225">
        <v>8846</v>
      </c>
      <c r="AN67" s="226">
        <v>8974</v>
      </c>
      <c r="AO67" s="227">
        <v>9026</v>
      </c>
      <c r="AP67" s="28">
        <f>IF((ISERROR(AM67/$D67)),0,(AM67/$D67)*100)</f>
        <v>94.016367307896701</v>
      </c>
      <c r="AQ67" s="28">
        <f>IF((ISERROR(AN67/$D67)),0,(AN67/$D67)*100)</f>
        <v>95.376766925284301</v>
      </c>
      <c r="AR67" s="28">
        <f>IF((ISERROR(AO67/$D67)),0,(AO67/$D67)*100)</f>
        <v>95.929429269848015</v>
      </c>
    </row>
    <row r="68" spans="1:44" s="93" customFormat="1" x14ac:dyDescent="0.25">
      <c r="A68" s="276"/>
      <c r="B68" s="53" t="s">
        <v>29</v>
      </c>
      <c r="C68" s="229">
        <v>99.9</v>
      </c>
      <c r="D68" s="31">
        <f>IF((ISERROR(D67/C67)),0,(D67/C67)*100)</f>
        <v>97</v>
      </c>
      <c r="E68" s="32">
        <f>IF((ISERROR(E67/D67)),0,(E67/D67)*100)</f>
        <v>95.961313635880543</v>
      </c>
      <c r="F68" s="33">
        <f>IF((ISERROR(F67/E67)),0,(F67/E67)*100)</f>
        <v>98.848155941964777</v>
      </c>
      <c r="G68" s="34">
        <f>IF((ISERROR(G67/E67)),0,(G67/E67)*100)</f>
        <v>99.313323734632846</v>
      </c>
      <c r="H68" s="32">
        <f t="shared" ref="H68:AO68" si="317">IF((ISERROR(H67/E67)),0,(H67/E67)*100)</f>
        <v>99.401927123712483</v>
      </c>
      <c r="I68" s="35">
        <f t="shared" si="317"/>
        <v>99.865546218487395</v>
      </c>
      <c r="J68" s="34">
        <f t="shared" si="317"/>
        <v>100.18958403033345</v>
      </c>
      <c r="K68" s="32">
        <f t="shared" si="317"/>
        <v>100.22284122562675</v>
      </c>
      <c r="L68" s="35">
        <f t="shared" si="317"/>
        <v>100.22439133849433</v>
      </c>
      <c r="M68" s="34">
        <f t="shared" si="317"/>
        <v>100.53428317008016</v>
      </c>
      <c r="N68" s="32">
        <f t="shared" si="317"/>
        <v>100.55586436909394</v>
      </c>
      <c r="O68" s="35">
        <f t="shared" si="317"/>
        <v>99.888055524459872</v>
      </c>
      <c r="P68" s="34">
        <f t="shared" si="317"/>
        <v>99.933569530558017</v>
      </c>
      <c r="Q68" s="32">
        <f t="shared" si="317"/>
        <v>99.966832504145941</v>
      </c>
      <c r="R68" s="35">
        <f t="shared" si="317"/>
        <v>99.876723075198925</v>
      </c>
      <c r="S68" s="34">
        <f t="shared" si="317"/>
        <v>99.933525371150012</v>
      </c>
      <c r="T68" s="32">
        <f t="shared" si="317"/>
        <v>99.966821499668214</v>
      </c>
      <c r="U68" s="35">
        <f t="shared" si="317"/>
        <v>99.887791741472171</v>
      </c>
      <c r="V68" s="34">
        <f t="shared" si="317"/>
        <v>99.933481152993352</v>
      </c>
      <c r="W68" s="32">
        <f t="shared" si="317"/>
        <v>99.966810487885823</v>
      </c>
      <c r="X68" s="35">
        <f t="shared" si="317"/>
        <v>99.887665693102676</v>
      </c>
      <c r="Y68" s="34">
        <f t="shared" si="317"/>
        <v>99.933436875970713</v>
      </c>
      <c r="Z68" s="32">
        <f t="shared" si="317"/>
        <v>99.966799468791507</v>
      </c>
      <c r="AA68" s="35">
        <f t="shared" si="317"/>
        <v>99.89878542510121</v>
      </c>
      <c r="AB68" s="34">
        <f t="shared" si="317"/>
        <v>99.922291296625218</v>
      </c>
      <c r="AC68" s="32">
        <f t="shared" si="317"/>
        <v>99.988929480792649</v>
      </c>
      <c r="AD68" s="35">
        <f t="shared" si="317"/>
        <v>99.887425419340317</v>
      </c>
      <c r="AE68" s="34">
        <f t="shared" si="317"/>
        <v>99.933340739917782</v>
      </c>
      <c r="AF68" s="32">
        <f t="shared" si="317"/>
        <v>99.966784765279002</v>
      </c>
      <c r="AG68" s="35">
        <f t="shared" si="317"/>
        <v>99.898568691536113</v>
      </c>
      <c r="AH68" s="34">
        <f t="shared" si="317"/>
        <v>99.922178988326849</v>
      </c>
      <c r="AI68" s="32">
        <f t="shared" si="317"/>
        <v>99.988924576365051</v>
      </c>
      <c r="AJ68" s="35">
        <f t="shared" si="317"/>
        <v>99.898465703971112</v>
      </c>
      <c r="AK68" s="34">
        <f t="shared" si="317"/>
        <v>99.922118380062301</v>
      </c>
      <c r="AL68" s="32">
        <f t="shared" si="317"/>
        <v>99.988923349579082</v>
      </c>
      <c r="AM68" s="35">
        <f t="shared" si="317"/>
        <v>99.898362507058152</v>
      </c>
      <c r="AN68" s="34">
        <f t="shared" si="317"/>
        <v>99.92205767731879</v>
      </c>
      <c r="AO68" s="32">
        <f t="shared" si="317"/>
        <v>99.98892212252133</v>
      </c>
      <c r="AP68" s="95"/>
      <c r="AQ68" s="92"/>
      <c r="AR68" s="92"/>
    </row>
    <row r="69" spans="1:44" s="1" customFormat="1" ht="17.25" x14ac:dyDescent="0.25">
      <c r="A69" s="267" t="s">
        <v>66</v>
      </c>
      <c r="B69" s="39" t="s">
        <v>28</v>
      </c>
      <c r="C69" s="230">
        <v>1283</v>
      </c>
      <c r="D69" s="231">
        <v>795</v>
      </c>
      <c r="E69" s="232">
        <v>565</v>
      </c>
      <c r="F69" s="233">
        <v>575</v>
      </c>
      <c r="G69" s="231">
        <v>568</v>
      </c>
      <c r="H69" s="232">
        <v>565</v>
      </c>
      <c r="I69" s="230">
        <v>574</v>
      </c>
      <c r="J69" s="231">
        <v>543</v>
      </c>
      <c r="K69" s="232">
        <v>539</v>
      </c>
      <c r="L69" s="230">
        <v>561</v>
      </c>
      <c r="M69" s="231">
        <v>542</v>
      </c>
      <c r="N69" s="232">
        <v>536</v>
      </c>
      <c r="O69" s="230">
        <v>561</v>
      </c>
      <c r="P69" s="231">
        <v>541</v>
      </c>
      <c r="Q69" s="232">
        <v>534</v>
      </c>
      <c r="R69" s="230">
        <v>560</v>
      </c>
      <c r="S69" s="231">
        <v>539</v>
      </c>
      <c r="T69" s="232">
        <v>531</v>
      </c>
      <c r="U69" s="230">
        <v>555</v>
      </c>
      <c r="V69" s="231">
        <v>533</v>
      </c>
      <c r="W69" s="232">
        <v>524</v>
      </c>
      <c r="X69" s="230">
        <v>554</v>
      </c>
      <c r="Y69" s="231">
        <v>531</v>
      </c>
      <c r="Z69" s="232">
        <v>521</v>
      </c>
      <c r="AA69" s="230">
        <v>553</v>
      </c>
      <c r="AB69" s="231">
        <v>529</v>
      </c>
      <c r="AC69" s="232">
        <v>518</v>
      </c>
      <c r="AD69" s="230">
        <v>552</v>
      </c>
      <c r="AE69" s="231">
        <v>527</v>
      </c>
      <c r="AF69" s="232">
        <v>515</v>
      </c>
      <c r="AG69" s="230">
        <v>551</v>
      </c>
      <c r="AH69" s="231">
        <v>525</v>
      </c>
      <c r="AI69" s="232">
        <v>512</v>
      </c>
      <c r="AJ69" s="230">
        <v>550</v>
      </c>
      <c r="AK69" s="231">
        <v>523</v>
      </c>
      <c r="AL69" s="232">
        <v>509</v>
      </c>
      <c r="AM69" s="230">
        <v>549</v>
      </c>
      <c r="AN69" s="231">
        <v>521</v>
      </c>
      <c r="AO69" s="232">
        <v>506</v>
      </c>
      <c r="AP69" s="28">
        <f>IF((ISERROR(AM69/$D69)),0,(AM69/$D69)*100)</f>
        <v>69.056603773584897</v>
      </c>
      <c r="AQ69" s="28">
        <f>IF((ISERROR(AN69/$D69)),0,(AN69/$D69)*100)</f>
        <v>65.534591194968556</v>
      </c>
      <c r="AR69" s="28">
        <f>IF((ISERROR(AO69/$D69)),0,(AO69/$D69)*100)</f>
        <v>63.647798742138363</v>
      </c>
    </row>
    <row r="70" spans="1:44" s="93" customFormat="1" x14ac:dyDescent="0.25">
      <c r="A70" s="267"/>
      <c r="B70" s="53" t="s">
        <v>29</v>
      </c>
      <c r="C70" s="234">
        <v>67</v>
      </c>
      <c r="D70" s="31">
        <f>IF((ISERROR(D69/C69)),0,(D69/C69)*100)</f>
        <v>61.964146531566641</v>
      </c>
      <c r="E70" s="32">
        <f>IF((ISERROR(E69/D69)),0,(E69/D69)*100)</f>
        <v>71.069182389937097</v>
      </c>
      <c r="F70" s="33">
        <f>IF((ISERROR(F69/E69)),0,(F69/E69)*100)</f>
        <v>101.76991150442478</v>
      </c>
      <c r="G70" s="34">
        <f>IF((ISERROR(G69/E69)),0,(G69/E69)*100)</f>
        <v>100.53097345132744</v>
      </c>
      <c r="H70" s="32">
        <f t="shared" ref="H70:AO70" si="318">IF((ISERROR(H69/E69)),0,(H69/E69)*100)</f>
        <v>100</v>
      </c>
      <c r="I70" s="35">
        <f t="shared" si="318"/>
        <v>99.826086956521749</v>
      </c>
      <c r="J70" s="34">
        <f t="shared" si="318"/>
        <v>95.598591549295776</v>
      </c>
      <c r="K70" s="32">
        <f t="shared" si="318"/>
        <v>95.398230088495566</v>
      </c>
      <c r="L70" s="35">
        <f t="shared" si="318"/>
        <v>97.735191637630663</v>
      </c>
      <c r="M70" s="34">
        <f t="shared" si="318"/>
        <v>99.815837937384899</v>
      </c>
      <c r="N70" s="32">
        <f t="shared" si="318"/>
        <v>99.443413729128011</v>
      </c>
      <c r="O70" s="35">
        <f t="shared" si="318"/>
        <v>100</v>
      </c>
      <c r="P70" s="34">
        <f t="shared" si="318"/>
        <v>99.815498154981555</v>
      </c>
      <c r="Q70" s="32">
        <f t="shared" si="318"/>
        <v>99.626865671641795</v>
      </c>
      <c r="R70" s="35">
        <f t="shared" si="318"/>
        <v>99.821746880570402</v>
      </c>
      <c r="S70" s="34">
        <f t="shared" si="318"/>
        <v>99.630314232902023</v>
      </c>
      <c r="T70" s="32">
        <f t="shared" si="318"/>
        <v>99.438202247191015</v>
      </c>
      <c r="U70" s="35">
        <f t="shared" si="318"/>
        <v>99.107142857142861</v>
      </c>
      <c r="V70" s="34">
        <f t="shared" si="318"/>
        <v>98.886827458256036</v>
      </c>
      <c r="W70" s="32">
        <f t="shared" si="318"/>
        <v>98.681732580037661</v>
      </c>
      <c r="X70" s="35">
        <f t="shared" si="318"/>
        <v>99.819819819819827</v>
      </c>
      <c r="Y70" s="34">
        <f t="shared" si="318"/>
        <v>99.62476547842401</v>
      </c>
      <c r="Z70" s="32">
        <f t="shared" si="318"/>
        <v>99.427480916030532</v>
      </c>
      <c r="AA70" s="35">
        <f t="shared" si="318"/>
        <v>99.819494584837543</v>
      </c>
      <c r="AB70" s="34">
        <f t="shared" si="318"/>
        <v>99.623352165725038</v>
      </c>
      <c r="AC70" s="32">
        <f t="shared" si="318"/>
        <v>99.424184261036459</v>
      </c>
      <c r="AD70" s="35">
        <f t="shared" si="318"/>
        <v>99.819168173598555</v>
      </c>
      <c r="AE70" s="34">
        <f t="shared" si="318"/>
        <v>99.621928166351609</v>
      </c>
      <c r="AF70" s="32">
        <f t="shared" si="318"/>
        <v>99.420849420849422</v>
      </c>
      <c r="AG70" s="35">
        <f t="shared" si="318"/>
        <v>99.818840579710141</v>
      </c>
      <c r="AH70" s="34">
        <f t="shared" si="318"/>
        <v>99.62049335863378</v>
      </c>
      <c r="AI70" s="32">
        <f t="shared" si="318"/>
        <v>99.417475728155338</v>
      </c>
      <c r="AJ70" s="35">
        <f t="shared" si="318"/>
        <v>99.818511796733205</v>
      </c>
      <c r="AK70" s="34">
        <f t="shared" si="318"/>
        <v>99.61904761904762</v>
      </c>
      <c r="AL70" s="32">
        <f t="shared" si="318"/>
        <v>99.4140625</v>
      </c>
      <c r="AM70" s="35">
        <f t="shared" si="318"/>
        <v>99.818181818181813</v>
      </c>
      <c r="AN70" s="34">
        <f t="shared" si="318"/>
        <v>99.617590822179736</v>
      </c>
      <c r="AO70" s="32">
        <f t="shared" si="318"/>
        <v>99.410609037328086</v>
      </c>
      <c r="AP70" s="95"/>
      <c r="AQ70" s="92"/>
      <c r="AR70" s="92"/>
    </row>
    <row r="71" spans="1:44" s="1" customFormat="1" ht="17.25" x14ac:dyDescent="0.25">
      <c r="A71" s="27" t="s">
        <v>67</v>
      </c>
      <c r="B71" s="39" t="s">
        <v>68</v>
      </c>
      <c r="C71" s="239">
        <v>11.68</v>
      </c>
      <c r="D71" s="240">
        <v>7.79</v>
      </c>
      <c r="E71" s="241">
        <v>5.89</v>
      </c>
      <c r="F71" s="242">
        <v>6.05</v>
      </c>
      <c r="G71" s="240">
        <v>5.96</v>
      </c>
      <c r="H71" s="241">
        <v>5.92</v>
      </c>
      <c r="I71" s="239">
        <v>6.05</v>
      </c>
      <c r="J71" s="240">
        <v>5.7</v>
      </c>
      <c r="K71" s="241">
        <v>5.65</v>
      </c>
      <c r="L71" s="239">
        <v>5.91</v>
      </c>
      <c r="M71" s="240">
        <v>5.66</v>
      </c>
      <c r="N71" s="241">
        <v>5.59</v>
      </c>
      <c r="O71" s="239">
        <v>5.9</v>
      </c>
      <c r="P71" s="240">
        <v>5.65</v>
      </c>
      <c r="Q71" s="241">
        <v>5.58</v>
      </c>
      <c r="R71" s="239">
        <v>5.9</v>
      </c>
      <c r="S71" s="240">
        <v>5.63</v>
      </c>
      <c r="T71" s="241">
        <v>5.5</v>
      </c>
      <c r="U71" s="239">
        <v>5.86</v>
      </c>
      <c r="V71" s="240">
        <v>5.88</v>
      </c>
      <c r="W71" s="241">
        <v>5.47</v>
      </c>
      <c r="X71" s="239">
        <v>5.85</v>
      </c>
      <c r="Y71" s="240">
        <v>5.56</v>
      </c>
      <c r="Z71" s="241">
        <v>5.44</v>
      </c>
      <c r="AA71" s="239">
        <v>5.85</v>
      </c>
      <c r="AB71" s="240">
        <v>5.54</v>
      </c>
      <c r="AC71" s="241">
        <v>5.41</v>
      </c>
      <c r="AD71" s="239">
        <v>5.84</v>
      </c>
      <c r="AE71" s="240">
        <v>5.52</v>
      </c>
      <c r="AF71" s="241">
        <v>5.38</v>
      </c>
      <c r="AG71" s="239">
        <v>5.83</v>
      </c>
      <c r="AH71" s="240">
        <v>5.5</v>
      </c>
      <c r="AI71" s="241">
        <v>5.35</v>
      </c>
      <c r="AJ71" s="239">
        <v>5.83</v>
      </c>
      <c r="AK71" s="240">
        <v>5.48</v>
      </c>
      <c r="AL71" s="241">
        <v>5.32</v>
      </c>
      <c r="AM71" s="239">
        <v>5.82</v>
      </c>
      <c r="AN71" s="240">
        <v>5.47</v>
      </c>
      <c r="AO71" s="241">
        <v>5.29</v>
      </c>
      <c r="AP71" s="28">
        <f>AM71-C71</f>
        <v>-5.8599999999999994</v>
      </c>
      <c r="AQ71" s="96">
        <f>AN71-C71</f>
        <v>-6.21</v>
      </c>
      <c r="AR71" s="96">
        <f>AO71-C71</f>
        <v>-6.39</v>
      </c>
    </row>
    <row r="72" spans="1:44" ht="30.75" customHeight="1" x14ac:dyDescent="0.25">
      <c r="A72" s="267" t="s">
        <v>69</v>
      </c>
      <c r="B72" s="39" t="s">
        <v>28</v>
      </c>
      <c r="C72" s="235">
        <v>313</v>
      </c>
      <c r="D72" s="236">
        <v>190</v>
      </c>
      <c r="E72" s="237">
        <v>135</v>
      </c>
      <c r="F72" s="238">
        <v>137</v>
      </c>
      <c r="G72" s="236">
        <v>135</v>
      </c>
      <c r="H72" s="237">
        <v>134</v>
      </c>
      <c r="I72" s="235">
        <v>135</v>
      </c>
      <c r="J72" s="236">
        <v>130</v>
      </c>
      <c r="K72" s="237">
        <v>128</v>
      </c>
      <c r="L72" s="235">
        <v>132</v>
      </c>
      <c r="M72" s="236">
        <v>130</v>
      </c>
      <c r="N72" s="237">
        <v>124</v>
      </c>
      <c r="O72" s="235">
        <v>132</v>
      </c>
      <c r="P72" s="236">
        <v>129</v>
      </c>
      <c r="Q72" s="237">
        <v>122</v>
      </c>
      <c r="R72" s="235">
        <v>131</v>
      </c>
      <c r="S72" s="236">
        <v>127</v>
      </c>
      <c r="T72" s="237">
        <v>119</v>
      </c>
      <c r="U72" s="235">
        <v>131</v>
      </c>
      <c r="V72" s="236">
        <v>126</v>
      </c>
      <c r="W72" s="237">
        <v>117</v>
      </c>
      <c r="X72" s="235">
        <v>130</v>
      </c>
      <c r="Y72" s="236">
        <v>124</v>
      </c>
      <c r="Z72" s="237">
        <v>114</v>
      </c>
      <c r="AA72" s="235">
        <v>129</v>
      </c>
      <c r="AB72" s="236">
        <v>122</v>
      </c>
      <c r="AC72" s="237">
        <v>111</v>
      </c>
      <c r="AD72" s="235">
        <v>129</v>
      </c>
      <c r="AE72" s="236">
        <v>122</v>
      </c>
      <c r="AF72" s="237">
        <v>111</v>
      </c>
      <c r="AG72" s="235">
        <v>129</v>
      </c>
      <c r="AH72" s="236">
        <v>121</v>
      </c>
      <c r="AI72" s="237">
        <v>109</v>
      </c>
      <c r="AJ72" s="235">
        <v>129</v>
      </c>
      <c r="AK72" s="236">
        <v>121</v>
      </c>
      <c r="AL72" s="237">
        <v>109</v>
      </c>
      <c r="AM72" s="235">
        <v>129</v>
      </c>
      <c r="AN72" s="236">
        <v>120</v>
      </c>
      <c r="AO72" s="237">
        <v>108</v>
      </c>
      <c r="AP72" s="28">
        <f>IF((ISERROR(AM72/$D72)),0,(AM72/$D72)*100)</f>
        <v>67.89473684210526</v>
      </c>
      <c r="AQ72" s="28">
        <f>IF((ISERROR(AN72/$D72)),0,(AN72/$D72)*100)</f>
        <v>63.157894736842103</v>
      </c>
      <c r="AR72" s="28">
        <f>IF((ISERROR(AO72/$D72)),0,(AO72/$D72)*100)</f>
        <v>56.84210526315789</v>
      </c>
    </row>
    <row r="73" spans="1:44" s="93" customFormat="1" ht="20.25" customHeight="1" x14ac:dyDescent="0.25">
      <c r="A73" s="267"/>
      <c r="B73" s="53" t="s">
        <v>29</v>
      </c>
      <c r="C73" s="244">
        <v>65.3</v>
      </c>
      <c r="D73" s="31">
        <f>IF((ISERROR(D72/C72)),0,(D72/C72)*100)</f>
        <v>60.70287539936102</v>
      </c>
      <c r="E73" s="32">
        <f>IF((ISERROR(E72/D72)),0,(E72/D72)*100)</f>
        <v>71.05263157894737</v>
      </c>
      <c r="F73" s="33">
        <f>IF((ISERROR(F72/E72)),0,(F72/E72)*100)</f>
        <v>101.48148148148148</v>
      </c>
      <c r="G73" s="34">
        <f>IF((ISERROR(G72/E72)),0,(G72/E72)*100)</f>
        <v>100</v>
      </c>
      <c r="H73" s="32">
        <f t="shared" ref="H73:AO73" si="319">IF((ISERROR(H72/E72)),0,(H72/E72)*100)</f>
        <v>99.259259259259252</v>
      </c>
      <c r="I73" s="35">
        <f t="shared" si="319"/>
        <v>98.540145985401466</v>
      </c>
      <c r="J73" s="34">
        <f t="shared" si="319"/>
        <v>96.296296296296291</v>
      </c>
      <c r="K73" s="32">
        <f t="shared" si="319"/>
        <v>95.522388059701484</v>
      </c>
      <c r="L73" s="35">
        <f t="shared" si="319"/>
        <v>97.777777777777771</v>
      </c>
      <c r="M73" s="34">
        <f t="shared" si="319"/>
        <v>100</v>
      </c>
      <c r="N73" s="32">
        <f t="shared" si="319"/>
        <v>96.875</v>
      </c>
      <c r="O73" s="35">
        <f t="shared" si="319"/>
        <v>100</v>
      </c>
      <c r="P73" s="34">
        <f t="shared" si="319"/>
        <v>99.230769230769226</v>
      </c>
      <c r="Q73" s="32">
        <f t="shared" si="319"/>
        <v>98.387096774193552</v>
      </c>
      <c r="R73" s="35">
        <f t="shared" si="319"/>
        <v>99.242424242424249</v>
      </c>
      <c r="S73" s="34">
        <f t="shared" si="319"/>
        <v>98.449612403100772</v>
      </c>
      <c r="T73" s="32">
        <f t="shared" si="319"/>
        <v>97.540983606557376</v>
      </c>
      <c r="U73" s="35">
        <f t="shared" si="319"/>
        <v>100</v>
      </c>
      <c r="V73" s="34">
        <f t="shared" si="319"/>
        <v>99.212598425196859</v>
      </c>
      <c r="W73" s="32">
        <f t="shared" si="319"/>
        <v>98.319327731092429</v>
      </c>
      <c r="X73" s="35">
        <f t="shared" si="319"/>
        <v>99.236641221374043</v>
      </c>
      <c r="Y73" s="34">
        <f t="shared" si="319"/>
        <v>98.412698412698404</v>
      </c>
      <c r="Z73" s="32">
        <f t="shared" si="319"/>
        <v>97.435897435897431</v>
      </c>
      <c r="AA73" s="35">
        <f t="shared" si="319"/>
        <v>99.230769230769226</v>
      </c>
      <c r="AB73" s="34">
        <f t="shared" si="319"/>
        <v>98.387096774193552</v>
      </c>
      <c r="AC73" s="32">
        <f t="shared" si="319"/>
        <v>97.368421052631575</v>
      </c>
      <c r="AD73" s="35">
        <f t="shared" si="319"/>
        <v>100</v>
      </c>
      <c r="AE73" s="34">
        <f t="shared" si="319"/>
        <v>100</v>
      </c>
      <c r="AF73" s="32">
        <f t="shared" si="319"/>
        <v>100</v>
      </c>
      <c r="AG73" s="35">
        <f t="shared" si="319"/>
        <v>100</v>
      </c>
      <c r="AH73" s="34">
        <f t="shared" si="319"/>
        <v>99.180327868852459</v>
      </c>
      <c r="AI73" s="32">
        <f t="shared" si="319"/>
        <v>98.198198198198199</v>
      </c>
      <c r="AJ73" s="35">
        <f t="shared" si="319"/>
        <v>100</v>
      </c>
      <c r="AK73" s="34">
        <f t="shared" si="319"/>
        <v>100</v>
      </c>
      <c r="AL73" s="32">
        <f t="shared" si="319"/>
        <v>100</v>
      </c>
      <c r="AM73" s="35">
        <f t="shared" si="319"/>
        <v>100</v>
      </c>
      <c r="AN73" s="34">
        <f t="shared" si="319"/>
        <v>99.173553719008268</v>
      </c>
      <c r="AO73" s="32">
        <f t="shared" si="319"/>
        <v>99.082568807339456</v>
      </c>
      <c r="AP73" s="95"/>
      <c r="AQ73" s="92"/>
      <c r="AR73" s="92"/>
    </row>
    <row r="74" spans="1:44" ht="17.25" x14ac:dyDescent="0.25">
      <c r="A74" s="46" t="s">
        <v>70</v>
      </c>
      <c r="B74" s="39" t="s">
        <v>68</v>
      </c>
      <c r="C74" s="245">
        <v>2.85</v>
      </c>
      <c r="D74" s="251">
        <v>1.86</v>
      </c>
      <c r="E74" s="252">
        <v>1.41</v>
      </c>
      <c r="F74" s="253">
        <v>1.44</v>
      </c>
      <c r="G74" s="251">
        <v>1.42</v>
      </c>
      <c r="H74" s="252">
        <v>1.41</v>
      </c>
      <c r="I74" s="250">
        <v>1.42</v>
      </c>
      <c r="J74" s="251">
        <v>1.36</v>
      </c>
      <c r="K74" s="252">
        <v>1.34</v>
      </c>
      <c r="L74" s="250">
        <v>1.39</v>
      </c>
      <c r="M74" s="251">
        <v>1.36</v>
      </c>
      <c r="N74" s="252">
        <v>1.29</v>
      </c>
      <c r="O74" s="250">
        <v>1.39</v>
      </c>
      <c r="P74" s="251">
        <v>1.35</v>
      </c>
      <c r="Q74" s="252">
        <v>1.27</v>
      </c>
      <c r="R74" s="250">
        <v>1.38</v>
      </c>
      <c r="S74" s="251">
        <v>1.32</v>
      </c>
      <c r="T74" s="252">
        <v>1.24</v>
      </c>
      <c r="U74" s="250">
        <v>1.38</v>
      </c>
      <c r="V74" s="251">
        <v>1.32</v>
      </c>
      <c r="W74" s="252">
        <v>1.22</v>
      </c>
      <c r="X74" s="250">
        <v>1.37</v>
      </c>
      <c r="Y74" s="251">
        <v>1.3</v>
      </c>
      <c r="Z74" s="252">
        <v>1.19</v>
      </c>
      <c r="AA74" s="250">
        <v>1.36</v>
      </c>
      <c r="AB74" s="251">
        <v>1.28</v>
      </c>
      <c r="AC74" s="252">
        <v>1.1599999999999999</v>
      </c>
      <c r="AD74" s="250">
        <v>1.36</v>
      </c>
      <c r="AE74" s="251">
        <v>1.28</v>
      </c>
      <c r="AF74" s="252">
        <v>1.1599999999999999</v>
      </c>
      <c r="AG74" s="250">
        <v>1.37</v>
      </c>
      <c r="AH74" s="251">
        <v>1.27</v>
      </c>
      <c r="AI74" s="252">
        <v>1.1399999999999999</v>
      </c>
      <c r="AJ74" s="250">
        <v>1.37</v>
      </c>
      <c r="AK74" s="251">
        <v>1.27</v>
      </c>
      <c r="AL74" s="252">
        <v>1.1399999999999999</v>
      </c>
      <c r="AM74" s="250">
        <v>1.37</v>
      </c>
      <c r="AN74" s="251">
        <v>1.26</v>
      </c>
      <c r="AO74" s="252">
        <v>1.1299999999999999</v>
      </c>
      <c r="AP74" s="28">
        <f>AM74-C74</f>
        <v>-1.48</v>
      </c>
      <c r="AQ74" s="96">
        <f>AN74-C74</f>
        <v>-1.59</v>
      </c>
      <c r="AR74" s="96">
        <f>AO74-C74</f>
        <v>-1.7200000000000002</v>
      </c>
    </row>
    <row r="75" spans="1:44" s="1" customFormat="1" ht="39" customHeight="1" x14ac:dyDescent="0.25">
      <c r="A75" s="267" t="s">
        <v>71</v>
      </c>
      <c r="B75" s="39" t="s">
        <v>72</v>
      </c>
      <c r="C75" s="243">
        <v>26090</v>
      </c>
      <c r="D75" s="247">
        <v>27286.99</v>
      </c>
      <c r="E75" s="248">
        <v>31111.52</v>
      </c>
      <c r="F75" s="249">
        <v>33151.949999999997</v>
      </c>
      <c r="G75" s="247">
        <v>33514.699999999997</v>
      </c>
      <c r="H75" s="248">
        <v>33662.6</v>
      </c>
      <c r="I75" s="246">
        <v>35155.550000000003</v>
      </c>
      <c r="J75" s="247">
        <v>35784.11</v>
      </c>
      <c r="K75" s="248">
        <v>35850.699999999997</v>
      </c>
      <c r="L75" s="246">
        <v>37136.980000000003</v>
      </c>
      <c r="M75" s="247">
        <v>38115.279999999999</v>
      </c>
      <c r="N75" s="248">
        <v>38252.699999999997</v>
      </c>
      <c r="O75" s="246">
        <v>39068.1</v>
      </c>
      <c r="P75" s="247">
        <v>40173.5</v>
      </c>
      <c r="Q75" s="248">
        <v>40433</v>
      </c>
      <c r="R75" s="246">
        <v>41177.699999999997</v>
      </c>
      <c r="S75" s="247">
        <v>42423.199999999997</v>
      </c>
      <c r="T75" s="248">
        <v>42818.5</v>
      </c>
      <c r="U75" s="246">
        <v>43524.800000000003</v>
      </c>
      <c r="V75" s="247">
        <v>44926.2</v>
      </c>
      <c r="W75" s="248">
        <v>45473.2</v>
      </c>
      <c r="X75" s="246">
        <v>45226</v>
      </c>
      <c r="Y75" s="247">
        <v>46904</v>
      </c>
      <c r="Z75" s="248">
        <v>48202</v>
      </c>
      <c r="AA75" s="246">
        <v>47035</v>
      </c>
      <c r="AB75" s="247">
        <v>49249</v>
      </c>
      <c r="AC75" s="248">
        <v>50998</v>
      </c>
      <c r="AD75" s="246">
        <v>49386.75</v>
      </c>
      <c r="AE75" s="247">
        <v>51957.599999999999</v>
      </c>
      <c r="AF75" s="248">
        <v>54057.8</v>
      </c>
      <c r="AG75" s="246">
        <v>51856</v>
      </c>
      <c r="AH75" s="247">
        <v>54659</v>
      </c>
      <c r="AI75" s="248">
        <v>57031</v>
      </c>
      <c r="AJ75" s="246">
        <v>54189</v>
      </c>
      <c r="AK75" s="247">
        <v>57392</v>
      </c>
      <c r="AL75" s="248">
        <v>60167</v>
      </c>
      <c r="AM75" s="246">
        <v>56898</v>
      </c>
      <c r="AN75" s="247">
        <v>60548</v>
      </c>
      <c r="AO75" s="248">
        <v>63777</v>
      </c>
      <c r="AP75" s="28">
        <f>IF((ISERROR(AM75/$D75)),0,(AM75/$D75)*100)</f>
        <v>208.51695258436345</v>
      </c>
      <c r="AQ75" s="28">
        <f>IF((ISERROR(AN75/$D75)),0,(AN75/$D75)*100)</f>
        <v>221.89329053882454</v>
      </c>
      <c r="AR75" s="28">
        <f>IF((ISERROR(AO75/$D75)),0,(AO75/$D75)*100)</f>
        <v>233.72676869086698</v>
      </c>
    </row>
    <row r="76" spans="1:44" s="93" customFormat="1" x14ac:dyDescent="0.25">
      <c r="A76" s="267"/>
      <c r="B76" s="53" t="s">
        <v>29</v>
      </c>
      <c r="C76" s="244">
        <v>106</v>
      </c>
      <c r="D76" s="31">
        <f>IF((ISERROR(D75/C75)),0,(D75/C75)*100)</f>
        <v>104.58792640858567</v>
      </c>
      <c r="E76" s="32">
        <f t="shared" ref="E76:F76" si="320">IF((ISERROR(E75/D75)),0,(E75/D75)*100)</f>
        <v>114.01594679369178</v>
      </c>
      <c r="F76" s="33">
        <f t="shared" si="320"/>
        <v>106.55843880337572</v>
      </c>
      <c r="G76" s="34">
        <f t="shared" ref="G76" si="321">IF((ISERROR(G75/E75)),0,(G75/E75)*100)</f>
        <v>107.72440562209754</v>
      </c>
      <c r="H76" s="32">
        <f t="shared" ref="H76:AO76" si="322">IF((ISERROR(H75/E75)),0,(H75/E75)*100)</f>
        <v>108.1997922313021</v>
      </c>
      <c r="I76" s="35">
        <f t="shared" si="322"/>
        <v>106.04368672129394</v>
      </c>
      <c r="J76" s="34">
        <f t="shared" si="322"/>
        <v>106.77138688396437</v>
      </c>
      <c r="K76" s="32">
        <f t="shared" si="322"/>
        <v>106.50009209033169</v>
      </c>
      <c r="L76" s="35">
        <f t="shared" si="322"/>
        <v>105.63617977815736</v>
      </c>
      <c r="M76" s="34">
        <f t="shared" si="322"/>
        <v>106.51453955400873</v>
      </c>
      <c r="N76" s="32">
        <f t="shared" si="322"/>
        <v>106.70000864697202</v>
      </c>
      <c r="O76" s="35">
        <f t="shared" si="322"/>
        <v>105.19999202950805</v>
      </c>
      <c r="P76" s="34">
        <f t="shared" si="322"/>
        <v>105.39998656706706</v>
      </c>
      <c r="Q76" s="32">
        <f t="shared" si="322"/>
        <v>105.69972838518589</v>
      </c>
      <c r="R76" s="35">
        <f t="shared" si="322"/>
        <v>105.39980188440185</v>
      </c>
      <c r="S76" s="34">
        <f t="shared" si="322"/>
        <v>105.59996017275068</v>
      </c>
      <c r="T76" s="32">
        <f t="shared" si="322"/>
        <v>105.89988375831622</v>
      </c>
      <c r="U76" s="35">
        <f t="shared" si="322"/>
        <v>105.69992981638121</v>
      </c>
      <c r="V76" s="34">
        <f t="shared" si="322"/>
        <v>105.90007354466424</v>
      </c>
      <c r="W76" s="32">
        <f t="shared" si="322"/>
        <v>106.19989023436132</v>
      </c>
      <c r="X76" s="35">
        <f t="shared" si="322"/>
        <v>103.90857625997131</v>
      </c>
      <c r="Y76" s="34">
        <f t="shared" si="322"/>
        <v>104.40233093384262</v>
      </c>
      <c r="Z76" s="32">
        <f t="shared" si="322"/>
        <v>106.00089723177608</v>
      </c>
      <c r="AA76" s="35">
        <f t="shared" si="322"/>
        <v>103.99991155530005</v>
      </c>
      <c r="AB76" s="34">
        <f t="shared" si="322"/>
        <v>104.99957359713457</v>
      </c>
      <c r="AC76" s="32">
        <f t="shared" si="322"/>
        <v>105.80058918717066</v>
      </c>
      <c r="AD76" s="35">
        <f t="shared" si="322"/>
        <v>105</v>
      </c>
      <c r="AE76" s="34">
        <f t="shared" si="322"/>
        <v>105.49980710268227</v>
      </c>
      <c r="AF76" s="32">
        <f t="shared" si="322"/>
        <v>105.99984313110318</v>
      </c>
      <c r="AG76" s="35">
        <f t="shared" si="322"/>
        <v>104.99982282697282</v>
      </c>
      <c r="AH76" s="34">
        <f t="shared" si="322"/>
        <v>105.19923937980199</v>
      </c>
      <c r="AI76" s="32">
        <f t="shared" si="322"/>
        <v>105.50003884730788</v>
      </c>
      <c r="AJ76" s="35">
        <f t="shared" si="322"/>
        <v>104.4989972230793</v>
      </c>
      <c r="AK76" s="34">
        <f t="shared" si="322"/>
        <v>105.00009147624363</v>
      </c>
      <c r="AL76" s="32">
        <f t="shared" si="322"/>
        <v>105.4987638301976</v>
      </c>
      <c r="AM76" s="35">
        <f t="shared" si="322"/>
        <v>104.9991695731606</v>
      </c>
      <c r="AN76" s="34">
        <f t="shared" si="322"/>
        <v>105.49902425425147</v>
      </c>
      <c r="AO76" s="32">
        <f t="shared" si="322"/>
        <v>105.99996675918692</v>
      </c>
      <c r="AP76" s="91"/>
      <c r="AQ76" s="92"/>
      <c r="AR76" s="92"/>
    </row>
    <row r="77" spans="1:44" s="1" customFormat="1" ht="17.25" x14ac:dyDescent="0.25">
      <c r="A77" s="46" t="s">
        <v>73</v>
      </c>
      <c r="B77" s="76" t="s">
        <v>68</v>
      </c>
      <c r="C77" s="47">
        <f t="shared" ref="C77:AO77" si="323">IF((ISERROR(C76/C46)),0,(C76/C46)*100)</f>
        <v>99.03765299448753</v>
      </c>
      <c r="D77" s="48">
        <f t="shared" si="323"/>
        <v>91.223660190654741</v>
      </c>
      <c r="E77" s="49">
        <f t="shared" si="323"/>
        <v>106.05171178495031</v>
      </c>
      <c r="F77" s="50">
        <f t="shared" si="323"/>
        <v>100.57240510246163</v>
      </c>
      <c r="G77" s="81">
        <f t="shared" si="323"/>
        <v>101.93679876894581</v>
      </c>
      <c r="H77" s="82">
        <f t="shared" si="323"/>
        <v>102.63422869177575</v>
      </c>
      <c r="I77" s="83">
        <f t="shared" si="323"/>
        <v>100.88389188677291</v>
      </c>
      <c r="J77" s="81">
        <f t="shared" si="323"/>
        <v>101.93921099474494</v>
      </c>
      <c r="K77" s="82">
        <f t="shared" si="323"/>
        <v>101.88413581793903</v>
      </c>
      <c r="L77" s="83">
        <f t="shared" si="323"/>
        <v>100.41461956098607</v>
      </c>
      <c r="M77" s="81">
        <f t="shared" si="323"/>
        <v>101.83034374188216</v>
      </c>
      <c r="N77" s="82">
        <f t="shared" si="323"/>
        <v>102.40043700569225</v>
      </c>
      <c r="O77" s="83">
        <f t="shared" si="323"/>
        <v>100.95968524904804</v>
      </c>
      <c r="P77" s="81">
        <f t="shared" si="323"/>
        <v>101.34614092987218</v>
      </c>
      <c r="Q77" s="82">
        <f t="shared" si="323"/>
        <v>101.928378384943</v>
      </c>
      <c r="R77" s="83">
        <f t="shared" si="323"/>
        <v>101.15144134779447</v>
      </c>
      <c r="S77" s="81">
        <f t="shared" si="323"/>
        <v>101.53842324302951</v>
      </c>
      <c r="T77" s="82">
        <f t="shared" si="323"/>
        <v>102.12139224524226</v>
      </c>
      <c r="U77" s="83">
        <f t="shared" si="323"/>
        <v>101.4394719926883</v>
      </c>
      <c r="V77" s="81">
        <f t="shared" si="323"/>
        <v>101.82699379294637</v>
      </c>
      <c r="W77" s="82">
        <f t="shared" si="323"/>
        <v>102.41069453651043</v>
      </c>
      <c r="X77" s="83">
        <f t="shared" si="323"/>
        <v>99.720322706306447</v>
      </c>
      <c r="Y77" s="81">
        <f t="shared" si="323"/>
        <v>100.38685666715637</v>
      </c>
      <c r="Z77" s="82">
        <f t="shared" si="323"/>
        <v>102.21880157355456</v>
      </c>
      <c r="AA77" s="83">
        <f t="shared" si="323"/>
        <v>99.80797654059505</v>
      </c>
      <c r="AB77" s="81">
        <f t="shared" si="323"/>
        <v>100.96112845878325</v>
      </c>
      <c r="AC77" s="82">
        <f t="shared" si="323"/>
        <v>102.02564048907487</v>
      </c>
      <c r="AD77" s="83">
        <f t="shared" si="323"/>
        <v>100.76775431861805</v>
      </c>
      <c r="AE77" s="81">
        <f t="shared" si="323"/>
        <v>101.44212221411757</v>
      </c>
      <c r="AF77" s="82">
        <f t="shared" si="323"/>
        <v>102.21778508303103</v>
      </c>
      <c r="AG77" s="83">
        <f t="shared" si="323"/>
        <v>100.7675842869221</v>
      </c>
      <c r="AH77" s="81">
        <f t="shared" si="323"/>
        <v>101.15311478827115</v>
      </c>
      <c r="AI77" s="82">
        <f t="shared" si="323"/>
        <v>101.73581373896612</v>
      </c>
      <c r="AJ77" s="83">
        <f t="shared" si="323"/>
        <v>100.28694551159241</v>
      </c>
      <c r="AK77" s="81">
        <f t="shared" si="323"/>
        <v>100.96162641946502</v>
      </c>
      <c r="AL77" s="82">
        <f t="shared" si="323"/>
        <v>101.73458421426962</v>
      </c>
      <c r="AM77" s="83">
        <f t="shared" si="323"/>
        <v>100.76695736387774</v>
      </c>
      <c r="AN77" s="81">
        <f t="shared" si="323"/>
        <v>101.4413694752418</v>
      </c>
      <c r="AO77" s="82">
        <f t="shared" si="323"/>
        <v>102.21790430008382</v>
      </c>
      <c r="AP77" s="64">
        <f t="shared" ref="AP77" si="324">$D77*$E77*F77*I77*L77*O77*R77*U77*X77*AA77*AD77*AG77*AJ77*AM77/1E+26</f>
        <v>104.28065112295826</v>
      </c>
      <c r="AQ77" s="64">
        <f t="shared" ref="AQ77" si="325">$D77*$E77*G77*J77*M77*P77*S77*V77*Y77*AB77*AE77*AH77*AK77*AN77/1E+26</f>
        <v>114.25501692541</v>
      </c>
      <c r="AR77" s="64">
        <f t="shared" ref="AR77" si="326">$D77*$E77*H77*K77*N77*Q77*T77*W77*Z77*AC77*AF77*AI77*AL77*AO77/1E+26</f>
        <v>124.54289599573215</v>
      </c>
    </row>
    <row r="78" spans="1:44" x14ac:dyDescent="0.25">
      <c r="C78" s="97"/>
      <c r="D78" s="98"/>
      <c r="E78" s="97"/>
      <c r="F78" s="97"/>
      <c r="G78" s="97"/>
      <c r="H78" s="97"/>
      <c r="I78" s="97"/>
      <c r="J78" s="97"/>
      <c r="K78" s="97"/>
    </row>
  </sheetData>
  <mergeCells count="41">
    <mergeCell ref="AP1:AR1"/>
    <mergeCell ref="A69:A70"/>
    <mergeCell ref="A72:A73"/>
    <mergeCell ref="A75:A76"/>
    <mergeCell ref="A54:A55"/>
    <mergeCell ref="A56:A57"/>
    <mergeCell ref="A61:A62"/>
    <mergeCell ref="A65:A66"/>
    <mergeCell ref="A67:A68"/>
    <mergeCell ref="A58:A59"/>
    <mergeCell ref="A47:A48"/>
    <mergeCell ref="A50:A51"/>
    <mergeCell ref="AG11:AI11"/>
    <mergeCell ref="AJ11:AL11"/>
    <mergeCell ref="AM11:AO11"/>
    <mergeCell ref="A14:A15"/>
    <mergeCell ref="AP2:AR2"/>
    <mergeCell ref="AP3:AR3"/>
    <mergeCell ref="A43:A44"/>
    <mergeCell ref="AA11:AC11"/>
    <mergeCell ref="AD11:AF11"/>
    <mergeCell ref="C11:C12"/>
    <mergeCell ref="D11:D12"/>
    <mergeCell ref="E11:E12"/>
    <mergeCell ref="F11:H11"/>
    <mergeCell ref="I11:K11"/>
    <mergeCell ref="L11:N11"/>
    <mergeCell ref="O11:Q11"/>
    <mergeCell ref="AD10:AO10"/>
    <mergeCell ref="AP10:AR13"/>
    <mergeCell ref="A5:T5"/>
    <mergeCell ref="A6:T6"/>
    <mergeCell ref="A7:T7"/>
    <mergeCell ref="A8:T8"/>
    <mergeCell ref="A10:A12"/>
    <mergeCell ref="B10:B12"/>
    <mergeCell ref="F10:N10"/>
    <mergeCell ref="O10:AC10"/>
    <mergeCell ref="U11:W11"/>
    <mergeCell ref="X11:Z11"/>
    <mergeCell ref="R11:T11"/>
  </mergeCells>
  <pageMargins left="0.51181102362204722" right="0.19685039370078741" top="0.35433070866141736" bottom="0.15748031496062992" header="0.27559055118110237" footer="0.15748031496062992"/>
  <pageSetup paperSize="9" scale="48" fitToWidth="10" fitToHeight="3" orientation="landscape" r:id="rId1"/>
  <rowBreaks count="1" manualBreakCount="1">
    <brk id="44" max="16383" man="1"/>
  </rowBreaks>
  <colBreaks count="2" manualBreakCount="2">
    <brk id="23" max="1048575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Луппова</dc:creator>
  <cp:lastModifiedBy>User</cp:lastModifiedBy>
  <cp:lastPrinted>2023-11-24T10:01:55Z</cp:lastPrinted>
  <dcterms:created xsi:type="dcterms:W3CDTF">2023-05-02T08:30:29Z</dcterms:created>
  <dcterms:modified xsi:type="dcterms:W3CDTF">2023-11-24T10:03:23Z</dcterms:modified>
</cp:coreProperties>
</file>