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440" windowHeight="11760"/>
  </bookViews>
  <sheets>
    <sheet name="Лист1" sheetId="1" r:id="rId1"/>
  </sheets>
  <definedNames>
    <definedName name="_xlnm.Print_Titles" localSheetId="0">Лист1!$A:$B,Лист1!$6:$8</definedName>
    <definedName name="_xlnm.Print_Area" localSheetId="0">Лист1!$A$1:$AL$67</definedName>
  </definedNames>
  <calcPr calcId="144525"/>
</workbook>
</file>

<file path=xl/calcChain.xml><?xml version="1.0" encoding="utf-8"?>
<calcChain xmlns="http://schemas.openxmlformats.org/spreadsheetml/2006/main">
  <c r="AL55" i="1" l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O55" i="1"/>
  <c r="W55" i="1"/>
  <c r="V55" i="1"/>
  <c r="U55" i="1"/>
  <c r="T55" i="1"/>
  <c r="S55" i="1"/>
  <c r="R55" i="1"/>
  <c r="Q55" i="1"/>
  <c r="P55" i="1"/>
  <c r="M55" i="1"/>
  <c r="N55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X23" i="1" l="1"/>
  <c r="AI36" i="1" l="1"/>
  <c r="AH36" i="1"/>
  <c r="U36" i="1"/>
  <c r="K36" i="1"/>
  <c r="D13" i="1" l="1"/>
  <c r="C66" i="1"/>
  <c r="AL50" i="1" l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N46" i="1" l="1"/>
  <c r="G46" i="1"/>
  <c r="D46" i="1"/>
  <c r="F33" i="1"/>
  <c r="E15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E33" i="1"/>
  <c r="D33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AL65" i="1"/>
  <c r="AL66" i="1" s="1"/>
  <c r="AK65" i="1"/>
  <c r="AK66" i="1" s="1"/>
  <c r="AJ65" i="1"/>
  <c r="AJ66" i="1" s="1"/>
  <c r="AI65" i="1"/>
  <c r="AI66" i="1" s="1"/>
  <c r="AH65" i="1"/>
  <c r="AH66" i="1" s="1"/>
  <c r="AG65" i="1"/>
  <c r="AG66" i="1" s="1"/>
  <c r="AF65" i="1"/>
  <c r="AF66" i="1" s="1"/>
  <c r="AE65" i="1"/>
  <c r="AE66" i="1" s="1"/>
  <c r="AD65" i="1"/>
  <c r="AD66" i="1" s="1"/>
  <c r="AC65" i="1"/>
  <c r="AC66" i="1" s="1"/>
  <c r="AB65" i="1"/>
  <c r="AB66" i="1" s="1"/>
  <c r="AA65" i="1"/>
  <c r="AA66" i="1" s="1"/>
  <c r="Z65" i="1"/>
  <c r="Z66" i="1" s="1"/>
  <c r="Y65" i="1"/>
  <c r="Y66" i="1" s="1"/>
  <c r="X65" i="1"/>
  <c r="X66" i="1" s="1"/>
  <c r="W65" i="1"/>
  <c r="W66" i="1" s="1"/>
  <c r="V65" i="1"/>
  <c r="V66" i="1" s="1"/>
  <c r="U65" i="1"/>
  <c r="U66" i="1" s="1"/>
  <c r="T65" i="1"/>
  <c r="T66" i="1" s="1"/>
  <c r="S65" i="1"/>
  <c r="S66" i="1" s="1"/>
  <c r="R65" i="1"/>
  <c r="R66" i="1" s="1"/>
  <c r="Q65" i="1"/>
  <c r="Q66" i="1" s="1"/>
  <c r="P65" i="1"/>
  <c r="P66" i="1" s="1"/>
  <c r="O65" i="1"/>
  <c r="O66" i="1" s="1"/>
  <c r="N65" i="1"/>
  <c r="N66" i="1" s="1"/>
  <c r="M65" i="1"/>
  <c r="M66" i="1" s="1"/>
  <c r="L65" i="1"/>
  <c r="L66" i="1" s="1"/>
  <c r="K65" i="1"/>
  <c r="K66" i="1" s="1"/>
  <c r="J65" i="1"/>
  <c r="J66" i="1" s="1"/>
  <c r="I65" i="1"/>
  <c r="I66" i="1" s="1"/>
  <c r="H65" i="1"/>
  <c r="H66" i="1" s="1"/>
  <c r="G65" i="1"/>
  <c r="G66" i="1" s="1"/>
  <c r="F65" i="1"/>
  <c r="F66" i="1" s="1"/>
  <c r="E65" i="1"/>
  <c r="E66" i="1" s="1"/>
  <c r="D65" i="1"/>
  <c r="D66" i="1" s="1"/>
  <c r="AL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M46" i="1"/>
  <c r="L46" i="1"/>
  <c r="K46" i="1"/>
  <c r="J46" i="1"/>
  <c r="I46" i="1"/>
  <c r="H46" i="1"/>
  <c r="F46" i="1"/>
  <c r="E46" i="1"/>
  <c r="E41" i="1"/>
  <c r="E38" i="1"/>
  <c r="H38" i="1" s="1"/>
  <c r="K38" i="1" s="1"/>
  <c r="AL36" i="1"/>
  <c r="AK36" i="1"/>
  <c r="AJ36" i="1"/>
  <c r="AG36" i="1"/>
  <c r="AF36" i="1"/>
  <c r="AE36" i="1"/>
  <c r="AD36" i="1"/>
  <c r="AC36" i="1"/>
  <c r="AB36" i="1"/>
  <c r="AA36" i="1"/>
  <c r="Z36" i="1"/>
  <c r="Y36" i="1"/>
  <c r="X36" i="1"/>
  <c r="W36" i="1"/>
  <c r="V36" i="1"/>
  <c r="T36" i="1"/>
  <c r="S36" i="1"/>
  <c r="R36" i="1"/>
  <c r="Q36" i="1"/>
  <c r="P36" i="1"/>
  <c r="O36" i="1"/>
  <c r="N36" i="1"/>
  <c r="M36" i="1"/>
  <c r="L36" i="1"/>
  <c r="J36" i="1"/>
  <c r="I36" i="1"/>
  <c r="H36" i="1"/>
  <c r="G36" i="1"/>
  <c r="F36" i="1"/>
  <c r="E36" i="1"/>
  <c r="D36" i="1"/>
  <c r="AL13" i="1"/>
  <c r="AK13" i="1"/>
  <c r="AJ13" i="1"/>
  <c r="AI13" i="1"/>
  <c r="AH13" i="1"/>
  <c r="AG13" i="1"/>
  <c r="AF13" i="1"/>
  <c r="AI15" i="1" s="1"/>
  <c r="AE13" i="1"/>
  <c r="AD13" i="1"/>
  <c r="AC13" i="1"/>
  <c r="AB13" i="1"/>
  <c r="AE15" i="1" s="1"/>
  <c r="AA13" i="1"/>
  <c r="Z13" i="1"/>
  <c r="Y13" i="1"/>
  <c r="X13" i="1"/>
  <c r="AA15" i="1" s="1"/>
  <c r="W13" i="1"/>
  <c r="V13" i="1"/>
  <c r="U13" i="1"/>
  <c r="T13" i="1"/>
  <c r="W15" i="1" s="1"/>
  <c r="S13" i="1"/>
  <c r="R13" i="1"/>
  <c r="Q13" i="1"/>
  <c r="T15" i="1" s="1"/>
  <c r="P13" i="1"/>
  <c r="S15" i="1" s="1"/>
  <c r="O13" i="1"/>
  <c r="N13" i="1"/>
  <c r="M13" i="1"/>
  <c r="L13" i="1"/>
  <c r="O15" i="1" s="1"/>
  <c r="K13" i="1"/>
  <c r="J13" i="1"/>
  <c r="I13" i="1"/>
  <c r="H13" i="1"/>
  <c r="K15" i="1" s="1"/>
  <c r="G13" i="1"/>
  <c r="F13" i="1"/>
  <c r="E13" i="1"/>
  <c r="G15" i="1" s="1"/>
  <c r="C13" i="1"/>
  <c r="D15" i="1" s="1"/>
  <c r="L16" i="1" l="1"/>
  <c r="AB16" i="1"/>
  <c r="G14" i="1"/>
  <c r="O14" i="1"/>
  <c r="W14" i="1"/>
  <c r="AE14" i="1"/>
  <c r="K14" i="1"/>
  <c r="S14" i="1"/>
  <c r="AA14" i="1"/>
  <c r="AI14" i="1"/>
  <c r="F38" i="1"/>
  <c r="I38" i="1" s="1"/>
  <c r="L38" i="1" s="1"/>
  <c r="O38" i="1" s="1"/>
  <c r="R38" i="1" s="1"/>
  <c r="U38" i="1" s="1"/>
  <c r="X38" i="1" s="1"/>
  <c r="AA38" i="1" s="1"/>
  <c r="AD38" i="1" s="1"/>
  <c r="AG38" i="1" s="1"/>
  <c r="AJ38" i="1" s="1"/>
  <c r="X14" i="1"/>
  <c r="AC14" i="1"/>
  <c r="AJ14" i="1"/>
  <c r="AK14" i="1"/>
  <c r="P14" i="1"/>
  <c r="F14" i="1"/>
  <c r="J14" i="1"/>
  <c r="N14" i="1"/>
  <c r="R14" i="1"/>
  <c r="V14" i="1"/>
  <c r="Z14" i="1"/>
  <c r="AD14" i="1"/>
  <c r="AH14" i="1"/>
  <c r="AL14" i="1"/>
  <c r="AF16" i="1"/>
  <c r="L14" i="1"/>
  <c r="T14" i="1"/>
  <c r="AF14" i="1"/>
  <c r="P15" i="1"/>
  <c r="X15" i="1"/>
  <c r="AF15" i="1"/>
  <c r="I14" i="1"/>
  <c r="M14" i="1"/>
  <c r="Q14" i="1"/>
  <c r="U14" i="1"/>
  <c r="Y14" i="1"/>
  <c r="AG14" i="1"/>
  <c r="I15" i="1"/>
  <c r="M15" i="1"/>
  <c r="Q15" i="1"/>
  <c r="U15" i="1"/>
  <c r="Y15" i="1"/>
  <c r="AC15" i="1"/>
  <c r="AG15" i="1"/>
  <c r="AK15" i="1"/>
  <c r="G38" i="1"/>
  <c r="J38" i="1" s="1"/>
  <c r="M38" i="1" s="1"/>
  <c r="P38" i="1" s="1"/>
  <c r="S38" i="1" s="1"/>
  <c r="V38" i="1" s="1"/>
  <c r="Y38" i="1" s="1"/>
  <c r="AB38" i="1" s="1"/>
  <c r="AE38" i="1" s="1"/>
  <c r="AH38" i="1" s="1"/>
  <c r="AK38" i="1" s="1"/>
  <c r="H14" i="1"/>
  <c r="H15" i="1"/>
  <c r="AB15" i="1"/>
  <c r="AJ15" i="1"/>
  <c r="F15" i="1"/>
  <c r="J15" i="1"/>
  <c r="N15" i="1"/>
  <c r="R15" i="1"/>
  <c r="V15" i="1"/>
  <c r="Z15" i="1"/>
  <c r="AD15" i="1"/>
  <c r="AH15" i="1"/>
  <c r="AL15" i="1"/>
  <c r="AB14" i="1"/>
  <c r="L15" i="1"/>
  <c r="E14" i="1"/>
  <c r="D14" i="1"/>
  <c r="D16" i="1"/>
  <c r="P16" i="1"/>
  <c r="T16" i="1"/>
  <c r="AJ16" i="1"/>
  <c r="F16" i="1"/>
  <c r="J16" i="1"/>
  <c r="N16" i="1"/>
  <c r="R16" i="1"/>
  <c r="V16" i="1"/>
  <c r="Z16" i="1"/>
  <c r="AD16" i="1"/>
  <c r="AH16" i="1"/>
  <c r="AL16" i="1"/>
  <c r="H16" i="1"/>
  <c r="X16" i="1"/>
  <c r="N38" i="1"/>
  <c r="F41" i="1"/>
  <c r="I41" i="1" s="1"/>
  <c r="H41" i="1"/>
  <c r="E16" i="1"/>
  <c r="I16" i="1"/>
  <c r="M16" i="1"/>
  <c r="Q16" i="1"/>
  <c r="U16" i="1"/>
  <c r="Y16" i="1"/>
  <c r="AC16" i="1"/>
  <c r="AG16" i="1"/>
  <c r="AK16" i="1"/>
  <c r="G16" i="1"/>
  <c r="K16" i="1"/>
  <c r="O16" i="1"/>
  <c r="S16" i="1"/>
  <c r="W16" i="1"/>
  <c r="AA16" i="1"/>
  <c r="AE16" i="1"/>
  <c r="AI16" i="1"/>
  <c r="G41" i="1"/>
  <c r="J41" i="1" l="1"/>
  <c r="M41" i="1" s="1"/>
  <c r="P41" i="1" s="1"/>
  <c r="S41" i="1" s="1"/>
  <c r="V41" i="1" s="1"/>
  <c r="Y41" i="1" s="1"/>
  <c r="AB41" i="1" s="1"/>
  <c r="AE41" i="1" s="1"/>
  <c r="AH41" i="1" s="1"/>
  <c r="AK41" i="1" s="1"/>
  <c r="K41" i="1"/>
  <c r="N41" i="1" s="1"/>
  <c r="Q41" i="1" s="1"/>
  <c r="T41" i="1" s="1"/>
  <c r="W41" i="1" s="1"/>
  <c r="Z41" i="1" s="1"/>
  <c r="AC41" i="1" s="1"/>
  <c r="AF41" i="1" s="1"/>
  <c r="AI41" i="1" s="1"/>
  <c r="AL41" i="1" s="1"/>
  <c r="L41" i="1"/>
  <c r="O41" i="1" s="1"/>
  <c r="R41" i="1" s="1"/>
  <c r="U41" i="1" s="1"/>
  <c r="X41" i="1" s="1"/>
  <c r="AA41" i="1" s="1"/>
  <c r="AD41" i="1" s="1"/>
  <c r="AG41" i="1" s="1"/>
  <c r="AJ41" i="1" s="1"/>
  <c r="Q38" i="1"/>
  <c r="T38" i="1" s="1"/>
  <c r="W38" i="1" s="1"/>
  <c r="Z38" i="1" s="1"/>
  <c r="AC38" i="1" s="1"/>
  <c r="AF38" i="1" s="1"/>
  <c r="AI38" i="1" s="1"/>
  <c r="AL38" i="1" s="1"/>
</calcChain>
</file>

<file path=xl/sharedStrings.xml><?xml version="1.0" encoding="utf-8"?>
<sst xmlns="http://schemas.openxmlformats.org/spreadsheetml/2006/main" count="156" uniqueCount="71">
  <si>
    <t>ПРОГНОЗ</t>
  </si>
  <si>
    <t>социально-экономического развития на долгосрочный период</t>
  </si>
  <si>
    <t>(наименование муниципального района (городского округа)</t>
  </si>
  <si>
    <t>Наименование показателя</t>
  </si>
  <si>
    <t>Единица измерения</t>
  </si>
  <si>
    <t>отчет</t>
  </si>
  <si>
    <t>оценка</t>
  </si>
  <si>
    <t>прогноз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</si>
  <si>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</si>
  <si>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</si>
  <si>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</si>
  <si>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</si>
  <si>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</si>
  <si>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</si>
  <si>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</si>
  <si>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</si>
  <si>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</si>
  <si>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</si>
  <si>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</si>
  <si>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</si>
  <si>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</si>
  <si>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1 
вариант</t>
  </si>
  <si>
    <t>2 
вариант</t>
  </si>
  <si>
    <t>3 
вариант</t>
  </si>
  <si>
    <t>Население</t>
  </si>
  <si>
    <t xml:space="preserve">Численность постоянного населения (среднегодовая) </t>
  </si>
  <si>
    <t>человек</t>
  </si>
  <si>
    <t>% к предыдущему году</t>
  </si>
  <si>
    <t>Промышленное производство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</si>
  <si>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</si>
  <si>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Темп роста отгрузки</t>
  </si>
  <si>
    <t>% к предыдущему году в действующих ценах</t>
  </si>
  <si>
    <t>Индекс-дефлятор</t>
  </si>
  <si>
    <t>Индекс производства</t>
  </si>
  <si>
    <t>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</si>
  <si>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</si>
  <si>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</si>
  <si>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</si>
  <si>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</si>
  <si>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</si>
  <si>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тыс.руб. в ценах соответствующих лет</t>
  </si>
  <si>
    <t>в % к предыдущему году в сопоставимых ценах</t>
  </si>
  <si>
    <t>в % к предыдущему году</t>
  </si>
  <si>
    <t>Строительство</t>
  </si>
  <si>
    <t xml:space="preserve">Ввод в эксплуатацию жилых домов за счет всех источников финансирования </t>
  </si>
  <si>
    <t>Торговля и услуги населению</t>
  </si>
  <si>
    <t>Оборот розничной торговли</t>
  </si>
  <si>
    <t>Объем платных услуг населению</t>
  </si>
  <si>
    <t>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</si>
  <si>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</si>
  <si>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</si>
  <si>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</si>
  <si>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Инвестиции</t>
  </si>
  <si>
    <t xml:space="preserve">Инвестиции в основной капитал за счет всех источников финансирования (по местонахождению заказчика) </t>
  </si>
  <si>
    <t>Труд и занятость</t>
  </si>
  <si>
    <t>Среднегодовая численность занятых в экономике, включая лиц, занятых в личном подсобном хозяйстве</t>
  </si>
  <si>
    <t>Численность безработных (по методологии МОТ)</t>
  </si>
  <si>
    <t>Уровень безработицы (по методологии МОТ)</t>
  </si>
  <si>
    <t>%</t>
  </si>
  <si>
    <t>Численность безработных, зарегистрированных в государственных учреждениях службы занятости населения (среднегодовая)</t>
  </si>
  <si>
    <t>Уровень зарегистрированной безработицы (среднегодовой)</t>
  </si>
  <si>
    <t>Среднемесячная номинальная начисленная заработная плата в расчете на одного работника</t>
  </si>
  <si>
    <t>рублей</t>
  </si>
  <si>
    <t>Реальная заработная плата</t>
  </si>
  <si>
    <t>Оборот малых и средних предприятий, включая микропредприятия</t>
  </si>
  <si>
    <t>млн. рублей</t>
  </si>
  <si>
    <t>Верхнекамского муниципального округа</t>
  </si>
  <si>
    <t>2036 год</t>
  </si>
  <si>
    <t>млн.рублей в ценах соответствующих лет</t>
  </si>
  <si>
    <t>кв. метров в общей площади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</si>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</sst>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_ ;\-0.0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/>
    <xf numFmtId="4" fontId="4" fillId="2" borderId="0" xfId="0" applyNumberFormat="1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0" fontId="4" fillId="0" borderId="4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centerContinuous" vertical="center" wrapText="1"/>
    </xf>
    <xf numFmtId="0" fontId="5" fillId="0" borderId="0" xfId="0" applyFont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 shrinkToFit="1"/>
    </xf>
    <xf numFmtId="0" fontId="7" fillId="0" borderId="2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 shrinkToFit="1"/>
    </xf>
    <xf numFmtId="0" fontId="8" fillId="2" borderId="2" xfId="0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7" fillId="2" borderId="2" xfId="0" applyFont="1" applyFill="1" applyBorder="1" applyAlignment="1">
      <alignment horizontal="center" vertical="center" wrapText="1"/>
    </xf>
    <xf numFmtId="164" fontId="3" fillId="0" borderId="8" xfId="0" applyNumberFormat="1" applyFont="1" applyBorder="1"/>
    <xf numFmtId="164" fontId="3" fillId="0" borderId="1" xfId="0" applyNumberFormat="1" applyFont="1" applyBorder="1"/>
    <xf numFmtId="164" fontId="3" fillId="0" borderId="9" xfId="0" applyNumberFormat="1" applyFont="1" applyBorder="1"/>
    <xf numFmtId="164" fontId="3" fillId="0" borderId="11" xfId="0" applyNumberFormat="1" applyFont="1" applyBorder="1"/>
    <xf numFmtId="0" fontId="7" fillId="2" borderId="1" xfId="0" applyFont="1" applyFill="1" applyBorder="1" applyAlignment="1">
      <alignment horizontal="left" vertical="center" wrapText="1" shrinkToFi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 indent="1"/>
    </xf>
    <xf numFmtId="0" fontId="9" fillId="2" borderId="2" xfId="0" applyFont="1" applyFill="1" applyBorder="1" applyAlignment="1">
      <alignment horizontal="center" vertical="center" wrapText="1"/>
    </xf>
    <xf numFmtId="164" fontId="9" fillId="2" borderId="9" xfId="0" applyNumberFormat="1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/>
    <xf numFmtId="164" fontId="8" fillId="0" borderId="9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 shrinkToFi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164" fontId="12" fillId="2" borderId="9" xfId="0" applyNumberFormat="1" applyFont="1" applyFill="1" applyBorder="1" applyAlignment="1">
      <alignment horizontal="center"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 shrinkToFit="1"/>
    </xf>
    <xf numFmtId="0" fontId="13" fillId="0" borderId="0" xfId="0" applyFont="1"/>
    <xf numFmtId="0" fontId="7" fillId="0" borderId="2" xfId="0" applyFont="1" applyBorder="1" applyAlignment="1">
      <alignment horizontal="center" vertical="center" wrapText="1" shrinkToFi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9" xfId="1" applyNumberFormat="1" applyFont="1" applyFill="1" applyBorder="1" applyAlignment="1">
      <alignment horizontal="center" vertical="center" wrapText="1"/>
    </xf>
    <xf numFmtId="164" fontId="7" fillId="2" borderId="8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4" fillId="0" borderId="2" xfId="0" applyFont="1" applyBorder="1" applyAlignment="1">
      <alignment horizontal="center" vertical="center" wrapText="1" shrinkToFit="1"/>
    </xf>
    <xf numFmtId="0" fontId="12" fillId="2" borderId="2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2" fontId="3" fillId="2" borderId="0" xfId="0" applyNumberFormat="1" applyFont="1" applyFill="1"/>
    <xf numFmtId="2" fontId="3" fillId="0" borderId="0" xfId="0" applyNumberFormat="1" applyFont="1"/>
    <xf numFmtId="0" fontId="7" fillId="4" borderId="1" xfId="0" applyFont="1" applyFill="1" applyBorder="1" applyAlignment="1">
      <alignment horizontal="left" vertical="center" wrapText="1" shrinkToFit="1"/>
    </xf>
    <xf numFmtId="0" fontId="7" fillId="4" borderId="2" xfId="0" applyFont="1" applyFill="1" applyBorder="1" applyAlignment="1">
      <alignment horizontal="center" vertical="center" wrapText="1" shrinkToFit="1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14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14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6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7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/>
      <protection locked="0"/>
    </xf>
    <xf numFmtId="2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2" xfId="0" applyNumberFormat="1" applyFont="1" applyFill="1" applyBorder="1" applyAlignment="1" applyProtection="1">
      <alignment horizontal="center" vertical="center"/>
      <protection locked="0"/>
    </xf>
    <xf numFmtId="2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8" fillId="3" borderId="1" xfId="0" applyNumberFormat="1" applyFont="1" applyFill="1" applyBorder="1" applyAlignment="1">
      <alignment horizontal="center" vertical="center"/>
    </xf>
    <xf numFmtId="164" fontId="18" fillId="3" borderId="13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right" vertical="center"/>
    </xf>
    <xf numFmtId="0" fontId="18" fillId="3" borderId="1" xfId="0" applyFont="1" applyFill="1" applyBorder="1" applyAlignment="1">
      <alignment horizontal="center" vertical="center" wrapText="1"/>
    </xf>
    <xf numFmtId="164" fontId="18" fillId="3" borderId="2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 applyAlignment="1">
      <alignment horizontal="center" vertical="center"/>
    </xf>
    <xf numFmtId="164" fontId="16" fillId="3" borderId="2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166" fontId="16" fillId="3" borderId="14" xfId="0" applyNumberFormat="1" applyFont="1" applyFill="1" applyBorder="1" applyAlignment="1" applyProtection="1">
      <alignment horizontal="center" vertical="center"/>
      <protection locked="0"/>
    </xf>
    <xf numFmtId="166" fontId="16" fillId="3" borderId="15" xfId="0" applyNumberFormat="1" applyFont="1" applyFill="1" applyBorder="1" applyAlignment="1" applyProtection="1">
      <alignment horizontal="center" vertical="center"/>
      <protection locked="0"/>
    </xf>
    <xf numFmtId="166" fontId="16" fillId="3" borderId="16" xfId="0" applyNumberFormat="1" applyFont="1" applyFill="1" applyBorder="1" applyAlignment="1" applyProtection="1">
      <alignment horizontal="center" vertical="center"/>
      <protection locked="0"/>
    </xf>
    <xf numFmtId="164" fontId="16" fillId="3" borderId="17" xfId="0" applyNumberFormat="1" applyFont="1" applyFill="1" applyBorder="1" applyAlignment="1" applyProtection="1">
      <alignment horizontal="center" vertical="top"/>
    </xf>
    <xf numFmtId="164" fontId="16" fillId="3" borderId="18" xfId="0" applyNumberFormat="1" applyFont="1" applyFill="1" applyBorder="1" applyAlignment="1" applyProtection="1">
      <alignment horizontal="center" vertical="top"/>
    </xf>
    <xf numFmtId="164" fontId="16" fillId="3" borderId="19" xfId="0" applyNumberFormat="1" applyFont="1" applyFill="1" applyBorder="1" applyAlignment="1" applyProtection="1">
      <alignment horizontal="center" vertical="top"/>
    </xf>
    <xf numFmtId="164" fontId="16" fillId="3" borderId="1" xfId="0" applyNumberFormat="1" applyFont="1" applyFill="1" applyBorder="1" applyAlignment="1" applyProtection="1">
      <alignment horizontal="center" vertical="top"/>
    </xf>
    <xf numFmtId="164" fontId="15" fillId="3" borderId="17" xfId="0" applyNumberFormat="1" applyFont="1" applyFill="1" applyBorder="1" applyAlignment="1" applyProtection="1">
      <alignment horizontal="center" vertical="top"/>
    </xf>
    <xf numFmtId="164" fontId="15" fillId="3" borderId="18" xfId="0" applyNumberFormat="1" applyFont="1" applyFill="1" applyBorder="1" applyAlignment="1" applyProtection="1">
      <alignment horizontal="center" vertical="top"/>
    </xf>
    <xf numFmtId="164" fontId="15" fillId="3" borderId="19" xfId="0" applyNumberFormat="1" applyFont="1" applyFill="1" applyBorder="1" applyAlignment="1" applyProtection="1">
      <alignment horizontal="center" vertical="top"/>
    </xf>
    <xf numFmtId="2" fontId="15" fillId="4" borderId="18" xfId="0" applyNumberFormat="1" applyFont="1" applyFill="1" applyBorder="1" applyAlignment="1" applyProtection="1">
      <alignment horizontal="center" vertical="top"/>
    </xf>
    <xf numFmtId="164" fontId="17" fillId="4" borderId="9" xfId="1" applyNumberFormat="1" applyFont="1" applyFill="1" applyBorder="1" applyAlignment="1">
      <alignment horizontal="center" vertical="center" wrapText="1"/>
    </xf>
    <xf numFmtId="164" fontId="17" fillId="4" borderId="8" xfId="1" applyNumberFormat="1" applyFont="1" applyFill="1" applyBorder="1" applyAlignment="1">
      <alignment horizontal="center" vertical="center" wrapText="1"/>
    </xf>
    <xf numFmtId="164" fontId="17" fillId="4" borderId="1" xfId="1" applyNumberFormat="1" applyFont="1" applyFill="1" applyBorder="1" applyAlignment="1">
      <alignment horizontal="center" vertical="center" wrapText="1"/>
    </xf>
    <xf numFmtId="2" fontId="9" fillId="2" borderId="9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 shrinkToFi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 shrinkToFit="1"/>
    </xf>
    <xf numFmtId="0" fontId="3" fillId="2" borderId="0" xfId="0" applyFont="1" applyFill="1" applyAlignment="1">
      <alignment horizontal="center"/>
    </xf>
  </cellXfs>
  <cellStyles count="2">
    <cellStyle name="Обычный" xfId="0" builtinId="0"/>
    <cellStyle name="Обычный 3" xfId="1"/>
  </cellStyles>
  <dxfs count="6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7"/>
  <sheetViews>
    <sheetView tabSelected="1" view="pageBreakPreview" zoomScale="110" zoomScaleNormal="100" zoomScaleSheetLayoutView="110" workbookViewId="0">
      <pane xSplit="2" ySplit="9" topLeftCell="AH10" activePane="bottomRight" state="frozen"/>
      <selection pane="topRight" activeCell="C1" sqref="C1"/>
      <selection pane="bottomLeft" activeCell="A10" sqref="A10"/>
      <selection pane="bottomRight" activeCell="AK1" sqref="AK1:AL1"/>
    </sheetView>
  </sheetViews>
  <sheetFormatPr defaultRowHeight="16.5" x14ac:dyDescent="0.25"/>
  <cols>
    <col min="1" max="1" width="67.28515625" style="3" customWidth="1"/>
    <col min="2" max="2" width="30.7109375" style="3" customWidth="1"/>
    <col min="3" max="3" width="14.28515625" style="1" customWidth="1"/>
    <col min="4" max="4" width="14" style="3" customWidth="1"/>
    <col min="5" max="6" width="13.5703125" style="1" customWidth="1"/>
    <col min="7" max="7" width="14" style="1" customWidth="1"/>
    <col min="8" max="8" width="14.140625" style="1" customWidth="1"/>
    <col min="9" max="10" width="13.140625" style="1" customWidth="1"/>
    <col min="11" max="11" width="14" style="1" customWidth="1"/>
    <col min="12" max="12" width="13.140625" style="1" customWidth="1"/>
    <col min="13" max="13" width="14" style="1" customWidth="1"/>
    <col min="14" max="14" width="13.28515625" style="1" customWidth="1"/>
    <col min="15" max="15" width="13.85546875" style="1" customWidth="1"/>
    <col min="16" max="16" width="13.5703125" style="1" customWidth="1"/>
    <col min="17" max="17" width="13.140625" style="1" customWidth="1"/>
    <col min="18" max="18" width="13.42578125" style="1" customWidth="1"/>
    <col min="19" max="20" width="13.140625" style="1" customWidth="1"/>
    <col min="21" max="21" width="13.85546875" style="1" customWidth="1"/>
    <col min="22" max="22" width="14.28515625" style="1" customWidth="1"/>
    <col min="23" max="23" width="14.7109375" style="1" customWidth="1"/>
    <col min="24" max="24" width="13.140625" style="1" customWidth="1"/>
    <col min="25" max="25" width="13.42578125" style="1" customWidth="1"/>
    <col min="26" max="26" width="13.5703125" style="1" customWidth="1"/>
    <col min="27" max="27" width="13.7109375" style="1" customWidth="1"/>
    <col min="28" max="28" width="13.28515625" style="1" customWidth="1"/>
    <col min="29" max="29" width="14.28515625" style="1" customWidth="1"/>
    <col min="30" max="30" width="13.5703125" style="1" customWidth="1"/>
    <col min="31" max="31" width="14.140625" style="1" customWidth="1"/>
    <col min="32" max="32" width="13.140625" style="1" customWidth="1"/>
    <col min="33" max="33" width="13.7109375" style="1" customWidth="1"/>
    <col min="34" max="35" width="13.28515625" style="1" customWidth="1"/>
    <col min="36" max="36" width="13.5703125" style="1" customWidth="1"/>
    <col min="37" max="37" width="13.28515625" style="1" customWidth="1"/>
    <col min="38" max="38" width="13.85546875" style="1" customWidth="1"/>
    <col min="39" max="16384" width="9.140625" style="3"/>
  </cols>
  <sheetData>
    <row r="1" spans="1:38" x14ac:dyDescent="0.25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W1" s="2"/>
      <c r="AK1" s="221" t="s">
        <v>70</v>
      </c>
      <c r="AL1" s="221"/>
    </row>
    <row r="2" spans="1:38" s="5" customFormat="1" ht="18.75" customHeight="1" x14ac:dyDescent="0.25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4"/>
    </row>
    <row r="3" spans="1:38" s="5" customFormat="1" x14ac:dyDescent="0.25">
      <c r="A3" s="204" t="s">
        <v>66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</row>
    <row r="4" spans="1:38" s="5" customFormat="1" x14ac:dyDescent="0.25">
      <c r="A4" s="203" t="s">
        <v>2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</row>
    <row r="5" spans="1:38" s="5" customFormat="1" ht="17.25" thickBot="1" x14ac:dyDescent="0.3"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s="12" customFormat="1" ht="18" customHeight="1" thickBot="1" x14ac:dyDescent="0.35">
      <c r="A6" s="205" t="s">
        <v>3</v>
      </c>
      <c r="B6" s="207" t="s">
        <v>4</v>
      </c>
      <c r="C6" s="9" t="s">
        <v>5</v>
      </c>
      <c r="D6" s="10" t="s">
        <v>5</v>
      </c>
      <c r="E6" s="11" t="s">
        <v>6</v>
      </c>
      <c r="F6" s="209" t="s">
        <v>7</v>
      </c>
      <c r="G6" s="202"/>
      <c r="H6" s="202"/>
      <c r="I6" s="202"/>
      <c r="J6" s="202"/>
      <c r="K6" s="202"/>
      <c r="L6" s="202"/>
      <c r="M6" s="202"/>
      <c r="N6" s="202"/>
      <c r="O6" s="202" t="s">
        <v>7</v>
      </c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 t="s">
        <v>7</v>
      </c>
      <c r="AE6" s="202"/>
      <c r="AF6" s="202"/>
      <c r="AG6" s="202"/>
      <c r="AH6" s="202"/>
      <c r="AI6" s="202"/>
      <c r="AJ6" s="202"/>
      <c r="AK6" s="202"/>
      <c r="AL6" s="202"/>
    </row>
    <row r="7" spans="1:38" s="12" customFormat="1" ht="21" customHeight="1" x14ac:dyDescent="0.3">
      <c r="A7" s="205"/>
      <c r="B7" s="207"/>
      <c r="C7" s="215" t="s">
        <v>8</v>
      </c>
      <c r="D7" s="205" t="s">
        <v>9</v>
      </c>
      <c r="E7" s="217" t="s">
        <v>10</v>
      </c>
      <c r="F7" s="219" t="s">
        <v>11</v>
      </c>
      <c r="G7" s="211"/>
      <c r="H7" s="212"/>
      <c r="I7" s="210" t="s">
        <v>12</v>
      </c>
      <c r="J7" s="211"/>
      <c r="K7" s="212"/>
      <c r="L7" s="210" t="s">
        <v>13</v>
      </c>
      <c r="M7" s="211"/>
      <c r="N7" s="212"/>
      <c r="O7" s="210" t="s">
        <v>14</v>
      </c>
      <c r="P7" s="211"/>
      <c r="Q7" s="212"/>
      <c r="R7" s="210" t="s">
        <v>15</v>
      </c>
      <c r="S7" s="211"/>
      <c r="T7" s="212"/>
      <c r="U7" s="210" t="s">
        <v>16</v>
      </c>
      <c r="V7" s="211"/>
      <c r="W7" s="212"/>
      <c r="X7" s="210" t="s">
        <v>17</v>
      </c>
      <c r="Y7" s="211"/>
      <c r="Z7" s="212"/>
      <c r="AA7" s="210" t="s">
        <v>18</v>
      </c>
      <c r="AB7" s="211"/>
      <c r="AC7" s="212"/>
      <c r="AD7" s="210" t="s">
        <v>19</v>
      </c>
      <c r="AE7" s="211"/>
      <c r="AF7" s="212"/>
      <c r="AG7" s="210" t="s">
        <v>20</v>
      </c>
      <c r="AH7" s="211"/>
      <c r="AI7" s="212"/>
      <c r="AJ7" s="210" t="s">
        <v>67</v>
      </c>
      <c r="AK7" s="211"/>
      <c r="AL7" s="212"/>
    </row>
    <row r="8" spans="1:38" s="12" customFormat="1" ht="33" x14ac:dyDescent="0.3">
      <c r="A8" s="206"/>
      <c r="B8" s="208"/>
      <c r="C8" s="216"/>
      <c r="D8" s="206"/>
      <c r="E8" s="218"/>
      <c r="F8" s="15" t="s">
        <v>21</v>
      </c>
      <c r="G8" s="7" t="s">
        <v>22</v>
      </c>
      <c r="H8" s="14" t="s">
        <v>23</v>
      </c>
      <c r="I8" s="13" t="s">
        <v>21</v>
      </c>
      <c r="J8" s="7" t="s">
        <v>22</v>
      </c>
      <c r="K8" s="14" t="s">
        <v>23</v>
      </c>
      <c r="L8" s="13" t="s">
        <v>21</v>
      </c>
      <c r="M8" s="7" t="s">
        <v>22</v>
      </c>
      <c r="N8" s="14" t="s">
        <v>23</v>
      </c>
      <c r="O8" s="13" t="s">
        <v>21</v>
      </c>
      <c r="P8" s="7" t="s">
        <v>22</v>
      </c>
      <c r="Q8" s="14" t="s">
        <v>23</v>
      </c>
      <c r="R8" s="13" t="s">
        <v>21</v>
      </c>
      <c r="S8" s="7" t="s">
        <v>22</v>
      </c>
      <c r="T8" s="14" t="s">
        <v>23</v>
      </c>
      <c r="U8" s="13" t="s">
        <v>21</v>
      </c>
      <c r="V8" s="7" t="s">
        <v>22</v>
      </c>
      <c r="W8" s="14" t="s">
        <v>23</v>
      </c>
      <c r="X8" s="13" t="s">
        <v>21</v>
      </c>
      <c r="Y8" s="7" t="s">
        <v>22</v>
      </c>
      <c r="Z8" s="14" t="s">
        <v>23</v>
      </c>
      <c r="AA8" s="13" t="s">
        <v>21</v>
      </c>
      <c r="AB8" s="7" t="s">
        <v>22</v>
      </c>
      <c r="AC8" s="14" t="s">
        <v>23</v>
      </c>
      <c r="AD8" s="13" t="s">
        <v>21</v>
      </c>
      <c r="AE8" s="7" t="s">
        <v>22</v>
      </c>
      <c r="AF8" s="14" t="s">
        <v>23</v>
      </c>
      <c r="AG8" s="13" t="s">
        <v>21</v>
      </c>
      <c r="AH8" s="7" t="s">
        <v>22</v>
      </c>
      <c r="AI8" s="14" t="s">
        <v>23</v>
      </c>
      <c r="AJ8" s="13" t="s">
        <v>21</v>
      </c>
      <c r="AK8" s="7" t="s">
        <v>22</v>
      </c>
      <c r="AL8" s="14" t="s">
        <v>23</v>
      </c>
    </row>
    <row r="9" spans="1:38" x14ac:dyDescent="0.25">
      <c r="A9" s="16" t="s">
        <v>24</v>
      </c>
      <c r="B9" s="17"/>
      <c r="C9" s="18"/>
      <c r="D9" s="19"/>
      <c r="E9" s="20"/>
      <c r="F9" s="21"/>
      <c r="G9" s="22"/>
      <c r="H9" s="23"/>
      <c r="I9" s="24"/>
      <c r="J9" s="22"/>
      <c r="K9" s="23"/>
      <c r="L9" s="24"/>
      <c r="M9" s="22"/>
      <c r="N9" s="23"/>
      <c r="O9" s="24"/>
      <c r="P9" s="22"/>
      <c r="Q9" s="23"/>
      <c r="R9" s="24"/>
      <c r="S9" s="22"/>
      <c r="T9" s="23"/>
      <c r="U9" s="24"/>
      <c r="V9" s="22"/>
      <c r="W9" s="23"/>
      <c r="X9" s="24"/>
      <c r="Y9" s="22"/>
      <c r="Z9" s="23"/>
      <c r="AA9" s="24"/>
      <c r="AB9" s="22"/>
      <c r="AC9" s="23"/>
      <c r="AD9" s="24"/>
      <c r="AE9" s="22"/>
      <c r="AF9" s="23"/>
      <c r="AG9" s="24"/>
      <c r="AH9" s="22"/>
      <c r="AI9" s="23"/>
      <c r="AJ9" s="24"/>
      <c r="AK9" s="22"/>
      <c r="AL9" s="23"/>
    </row>
    <row r="10" spans="1:38" x14ac:dyDescent="0.25">
      <c r="A10" s="214" t="s">
        <v>25</v>
      </c>
      <c r="B10" s="17" t="s">
        <v>26</v>
      </c>
      <c r="C10" s="141">
        <v>19836</v>
      </c>
      <c r="D10" s="142">
        <v>19367</v>
      </c>
      <c r="E10" s="143">
        <v>18898</v>
      </c>
      <c r="F10" s="144">
        <v>18426</v>
      </c>
      <c r="G10" s="142">
        <v>18433</v>
      </c>
      <c r="H10" s="143">
        <v>18437</v>
      </c>
      <c r="I10" s="141">
        <v>17959</v>
      </c>
      <c r="J10" s="142">
        <v>17978</v>
      </c>
      <c r="K10" s="143">
        <v>17989</v>
      </c>
      <c r="L10" s="141">
        <v>17499</v>
      </c>
      <c r="M10" s="142">
        <v>17536</v>
      </c>
      <c r="N10" s="143">
        <v>17553</v>
      </c>
      <c r="O10" s="141">
        <v>17051</v>
      </c>
      <c r="P10" s="142">
        <v>17111</v>
      </c>
      <c r="Q10" s="143">
        <v>17135</v>
      </c>
      <c r="R10" s="141">
        <v>16622</v>
      </c>
      <c r="S10" s="142">
        <v>16704</v>
      </c>
      <c r="T10" s="143">
        <v>16736</v>
      </c>
      <c r="U10" s="141">
        <v>16014</v>
      </c>
      <c r="V10" s="142">
        <v>16117</v>
      </c>
      <c r="W10" s="143">
        <v>16162</v>
      </c>
      <c r="X10" s="141">
        <v>15419</v>
      </c>
      <c r="Y10" s="142">
        <v>15544</v>
      </c>
      <c r="Z10" s="143">
        <v>15602</v>
      </c>
      <c r="AA10" s="141">
        <v>15033</v>
      </c>
      <c r="AB10" s="142">
        <v>15182</v>
      </c>
      <c r="AC10" s="143">
        <v>15249</v>
      </c>
      <c r="AD10" s="141">
        <v>14663</v>
      </c>
      <c r="AE10" s="142">
        <v>14833</v>
      </c>
      <c r="AF10" s="143">
        <v>14909</v>
      </c>
      <c r="AG10" s="141">
        <v>14308</v>
      </c>
      <c r="AH10" s="142">
        <v>14498</v>
      </c>
      <c r="AI10" s="143">
        <v>14583</v>
      </c>
      <c r="AJ10" s="141">
        <v>13966</v>
      </c>
      <c r="AK10" s="142">
        <v>14178</v>
      </c>
      <c r="AL10" s="143">
        <v>14271</v>
      </c>
    </row>
    <row r="11" spans="1:38" s="33" customFormat="1" x14ac:dyDescent="0.25">
      <c r="A11" s="214"/>
      <c r="B11" s="26" t="s">
        <v>27</v>
      </c>
      <c r="C11" s="27">
        <v>97.4</v>
      </c>
      <c r="D11" s="28">
        <f>IF((ISERROR(D10/C10)),0,(D10/C10)*100)</f>
        <v>97.635612018552138</v>
      </c>
      <c r="E11" s="29">
        <f>IF((ISERROR(E10/D10)),0,(E10/D10)*100)</f>
        <v>97.578354933650019</v>
      </c>
      <c r="F11" s="30">
        <f>IF((ISERROR(F10/E10)),0,(F10/E10)*100)</f>
        <v>97.502381204360248</v>
      </c>
      <c r="G11" s="31">
        <f>IF((ISERROR(G10/E10)),0,(G10/E10)*100)</f>
        <v>97.539422161075251</v>
      </c>
      <c r="H11" s="29">
        <f>IF((ISERROR(H10/E10)),0,(H10/E10)*100)</f>
        <v>97.560588422055233</v>
      </c>
      <c r="I11" s="32">
        <f>IF((ISERROR(I10/F10)),0,(I10/F10)*100)</f>
        <v>97.465537826983606</v>
      </c>
      <c r="J11" s="31">
        <f>IF((ISERROR(J10/G10)),0,(J10/G10)*100)</f>
        <v>97.531600933109104</v>
      </c>
      <c r="K11" s="29">
        <f>IF((ISERROR(K10/H10)),0,(K10/H10)*100)</f>
        <v>97.570103596029725</v>
      </c>
      <c r="L11" s="32">
        <f t="shared" ref="L11:AL11" si="0">IF((ISERROR(L10/I10)),0,(L10/I10)*100)</f>
        <v>97.438610167603983</v>
      </c>
      <c r="M11" s="31">
        <f t="shared" si="0"/>
        <v>97.541439537212142</v>
      </c>
      <c r="N11" s="29">
        <f t="shared" si="0"/>
        <v>97.576296625715713</v>
      </c>
      <c r="O11" s="32">
        <f t="shared" si="0"/>
        <v>97.439853705926055</v>
      </c>
      <c r="P11" s="31">
        <f t="shared" si="0"/>
        <v>97.576414233576642</v>
      </c>
      <c r="Q11" s="29">
        <f t="shared" si="0"/>
        <v>97.618640688201452</v>
      </c>
      <c r="R11" s="32">
        <f t="shared" si="0"/>
        <v>97.484018532637378</v>
      </c>
      <c r="S11" s="31">
        <f t="shared" si="0"/>
        <v>97.621413126059267</v>
      </c>
      <c r="T11" s="29">
        <f t="shared" si="0"/>
        <v>97.671432740005841</v>
      </c>
      <c r="U11" s="32">
        <f t="shared" si="0"/>
        <v>96.342197088196372</v>
      </c>
      <c r="V11" s="31">
        <f t="shared" si="0"/>
        <v>96.485871647509583</v>
      </c>
      <c r="W11" s="29">
        <f t="shared" si="0"/>
        <v>96.570267686424472</v>
      </c>
      <c r="X11" s="32">
        <f t="shared" si="0"/>
        <v>96.28450106157112</v>
      </c>
      <c r="Y11" s="31">
        <f t="shared" si="0"/>
        <v>96.444747781845251</v>
      </c>
      <c r="Z11" s="29">
        <f t="shared" si="0"/>
        <v>96.535082291795575</v>
      </c>
      <c r="AA11" s="32">
        <f t="shared" si="0"/>
        <v>97.496595109929302</v>
      </c>
      <c r="AB11" s="31">
        <f t="shared" si="0"/>
        <v>97.671127123005661</v>
      </c>
      <c r="AC11" s="29">
        <f t="shared" si="0"/>
        <v>97.737469555185228</v>
      </c>
      <c r="AD11" s="32">
        <f t="shared" si="0"/>
        <v>97.538748087540739</v>
      </c>
      <c r="AE11" s="31">
        <f t="shared" si="0"/>
        <v>97.701225135028324</v>
      </c>
      <c r="AF11" s="29">
        <f t="shared" si="0"/>
        <v>97.770345596432549</v>
      </c>
      <c r="AG11" s="32">
        <f t="shared" si="0"/>
        <v>97.578940189592856</v>
      </c>
      <c r="AH11" s="31">
        <f t="shared" si="0"/>
        <v>97.741522281399583</v>
      </c>
      <c r="AI11" s="29">
        <f t="shared" si="0"/>
        <v>97.813401301227444</v>
      </c>
      <c r="AJ11" s="32">
        <f t="shared" si="0"/>
        <v>97.609728823036065</v>
      </c>
      <c r="AK11" s="31">
        <f t="shared" si="0"/>
        <v>97.792799006759552</v>
      </c>
      <c r="AL11" s="29">
        <f t="shared" si="0"/>
        <v>97.860522526229161</v>
      </c>
    </row>
    <row r="12" spans="1:38" x14ac:dyDescent="0.25">
      <c r="A12" s="16" t="s">
        <v>28</v>
      </c>
      <c r="B12" s="34"/>
      <c r="C12" s="35"/>
      <c r="D12" s="36"/>
      <c r="E12" s="37"/>
      <c r="F12" s="38"/>
      <c r="G12" s="36"/>
      <c r="H12" s="37"/>
      <c r="I12" s="35"/>
      <c r="J12" s="36"/>
      <c r="K12" s="37"/>
      <c r="L12" s="35"/>
      <c r="M12" s="36"/>
      <c r="N12" s="37"/>
      <c r="O12" s="35"/>
      <c r="P12" s="36"/>
      <c r="Q12" s="37"/>
      <c r="R12" s="35"/>
      <c r="S12" s="36"/>
      <c r="T12" s="37"/>
      <c r="U12" s="35"/>
      <c r="V12" s="36"/>
      <c r="W12" s="37"/>
      <c r="X12" s="35"/>
      <c r="Y12" s="36"/>
      <c r="Z12" s="37"/>
      <c r="AA12" s="35"/>
      <c r="AB12" s="36"/>
      <c r="AC12" s="37"/>
      <c r="AD12" s="35"/>
      <c r="AE12" s="36"/>
      <c r="AF12" s="37"/>
      <c r="AG12" s="35"/>
      <c r="AH12" s="36"/>
      <c r="AI12" s="37"/>
      <c r="AJ12" s="35"/>
      <c r="AK12" s="36"/>
      <c r="AL12" s="37"/>
    </row>
    <row r="13" spans="1:38" ht="63" customHeight="1" x14ac:dyDescent="0.25">
      <c r="A13" s="39" t="s">
        <v>29</v>
      </c>
      <c r="B13" s="34" t="s">
        <v>68</v>
      </c>
      <c r="C13" s="40">
        <f t="shared" ref="C13:AL13" si="1">C18+C22+C26+C30</f>
        <v>18753.100000000002</v>
      </c>
      <c r="D13" s="41">
        <f>D18+D22+D26+D30</f>
        <v>20265.189999999999</v>
      </c>
      <c r="E13" s="42">
        <f t="shared" si="1"/>
        <v>21458.899999999998</v>
      </c>
      <c r="F13" s="43">
        <f t="shared" si="1"/>
        <v>22609.5</v>
      </c>
      <c r="G13" s="44">
        <f t="shared" si="1"/>
        <v>22613.190000000002</v>
      </c>
      <c r="H13" s="42">
        <f t="shared" si="1"/>
        <v>22633.920000000002</v>
      </c>
      <c r="I13" s="40">
        <f t="shared" si="1"/>
        <v>23770.289999999997</v>
      </c>
      <c r="J13" s="44">
        <f t="shared" si="1"/>
        <v>23777.79</v>
      </c>
      <c r="K13" s="42">
        <f t="shared" si="1"/>
        <v>23847.499999999996</v>
      </c>
      <c r="L13" s="40">
        <f t="shared" si="1"/>
        <v>24962.29</v>
      </c>
      <c r="M13" s="44">
        <f t="shared" si="1"/>
        <v>24976.400000000005</v>
      </c>
      <c r="N13" s="42">
        <f t="shared" si="1"/>
        <v>25143.65</v>
      </c>
      <c r="O13" s="40">
        <f t="shared" si="1"/>
        <v>26233.200000000001</v>
      </c>
      <c r="P13" s="44">
        <f t="shared" si="1"/>
        <v>26282.620000000003</v>
      </c>
      <c r="Q13" s="42">
        <f t="shared" si="1"/>
        <v>26504.7</v>
      </c>
      <c r="R13" s="40">
        <f t="shared" si="1"/>
        <v>27589.3</v>
      </c>
      <c r="S13" s="44">
        <f t="shared" si="1"/>
        <v>27663.4</v>
      </c>
      <c r="T13" s="42">
        <f t="shared" si="1"/>
        <v>27931.699999999997</v>
      </c>
      <c r="U13" s="40">
        <f t="shared" si="1"/>
        <v>29051.8</v>
      </c>
      <c r="V13" s="44">
        <f t="shared" si="1"/>
        <v>29146.799999999999</v>
      </c>
      <c r="W13" s="42">
        <f t="shared" si="1"/>
        <v>29471.1</v>
      </c>
      <c r="X13" s="40">
        <f t="shared" si="1"/>
        <v>30585.7</v>
      </c>
      <c r="Y13" s="44">
        <f t="shared" si="1"/>
        <v>30711.8</v>
      </c>
      <c r="Z13" s="42">
        <f t="shared" si="1"/>
        <v>31086.2</v>
      </c>
      <c r="AA13" s="40">
        <f t="shared" si="1"/>
        <v>32229.800000000003</v>
      </c>
      <c r="AB13" s="44">
        <f t="shared" si="1"/>
        <v>32401.899999999998</v>
      </c>
      <c r="AC13" s="42">
        <f t="shared" si="1"/>
        <v>32816.5</v>
      </c>
      <c r="AD13" s="40">
        <f t="shared" si="1"/>
        <v>33961.599999999999</v>
      </c>
      <c r="AE13" s="44">
        <f t="shared" si="1"/>
        <v>34182.899999999994</v>
      </c>
      <c r="AF13" s="42">
        <f t="shared" si="1"/>
        <v>34646.699999999997</v>
      </c>
      <c r="AG13" s="40">
        <f t="shared" si="1"/>
        <v>35787.750000000007</v>
      </c>
      <c r="AH13" s="44">
        <f t="shared" si="1"/>
        <v>36058.32</v>
      </c>
      <c r="AI13" s="42">
        <f t="shared" si="1"/>
        <v>36576.400000000001</v>
      </c>
      <c r="AJ13" s="40">
        <f t="shared" si="1"/>
        <v>37746.800000000003</v>
      </c>
      <c r="AK13" s="44">
        <f t="shared" si="1"/>
        <v>38062.799999999996</v>
      </c>
      <c r="AL13" s="42">
        <f t="shared" si="1"/>
        <v>38651.1</v>
      </c>
    </row>
    <row r="14" spans="1:38" s="49" customFormat="1" ht="33" x14ac:dyDescent="0.25">
      <c r="A14" s="45" t="s">
        <v>30</v>
      </c>
      <c r="B14" s="46" t="s">
        <v>31</v>
      </c>
      <c r="C14" s="192">
        <v>105.6</v>
      </c>
      <c r="D14" s="28">
        <f>IF((ISERROR(D13/C13)),0,(D13/C13)*100)</f>
        <v>108.06314689304699</v>
      </c>
      <c r="E14" s="29">
        <f>IF((ISERROR(E13/D13)),0,(E13/D13)*100)</f>
        <v>105.89044563608829</v>
      </c>
      <c r="F14" s="30">
        <f>IF((ISERROR(F13/E13)),0,(F13/E13)*100)</f>
        <v>105.36187782225556</v>
      </c>
      <c r="G14" s="31">
        <f>IF((ISERROR(G13/E13)),0,(G13/E13)*100)</f>
        <v>105.3790734846614</v>
      </c>
      <c r="H14" s="29">
        <f>IF((ISERROR(H13/E13)),0,(H13/E13)*100)</f>
        <v>105.47567675882736</v>
      </c>
      <c r="I14" s="32">
        <f>IF((ISERROR(I13/F13)),0,(I13/F13)*100)</f>
        <v>105.13408080674051</v>
      </c>
      <c r="J14" s="31">
        <f>IF((ISERROR(J13/G13)),0,(J13/G13)*100)</f>
        <v>105.15009160582827</v>
      </c>
      <c r="K14" s="29">
        <f>IF((ISERROR(K13/H13)),0,(K13/H13)*100)</f>
        <v>105.3617756005146</v>
      </c>
      <c r="L14" s="32">
        <f t="shared" ref="L14" si="2">IF((ISERROR(L13/I13)),0,(L13/I13)*100)</f>
        <v>105.01466326241709</v>
      </c>
      <c r="M14" s="31">
        <f t="shared" ref="M14" si="3">IF((ISERROR(M13/J13)),0,(M13/J13)*100)</f>
        <v>105.04088058646326</v>
      </c>
      <c r="N14" s="29">
        <f t="shared" ref="N14" si="4">IF((ISERROR(N13/K13)),0,(N13/K13)*100)</f>
        <v>105.43516091833527</v>
      </c>
      <c r="O14" s="32">
        <f t="shared" ref="O14" si="5">IF((ISERROR(O13/L13)),0,(O13/L13)*100)</f>
        <v>105.09131974670593</v>
      </c>
      <c r="P14" s="31">
        <f t="shared" ref="P14" si="6">IF((ISERROR(P13/M13)),0,(P13/M13)*100)</f>
        <v>105.22981694719815</v>
      </c>
      <c r="Q14" s="29">
        <f t="shared" ref="Q14" si="7">IF((ISERROR(Q13/N13)),0,(Q13/N13)*100)</f>
        <v>105.41309634838218</v>
      </c>
      <c r="R14" s="32">
        <f t="shared" ref="R14" si="8">IF((ISERROR(R13/O13)),0,(R13/O13)*100)</f>
        <v>105.16940365643535</v>
      </c>
      <c r="S14" s="31">
        <f t="shared" ref="S14" si="9">IF((ISERROR(S13/P13)),0,(S13/P13)*100)</f>
        <v>105.25358582972322</v>
      </c>
      <c r="T14" s="29">
        <f t="shared" ref="T14" si="10">IF((ISERROR(T13/Q13)),0,(T13/Q13)*100)</f>
        <v>105.38395077099531</v>
      </c>
      <c r="U14" s="32">
        <f t="shared" ref="U14" si="11">IF((ISERROR(U13/R13)),0,(U13/R13)*100)</f>
        <v>105.30096812894854</v>
      </c>
      <c r="V14" s="31">
        <f t="shared" ref="V14" si="12">IF((ISERROR(V13/S13)),0,(V13/S13)*100)</f>
        <v>105.36231988837234</v>
      </c>
      <c r="W14" s="29">
        <f t="shared" ref="W14" si="13">IF((ISERROR(W13/T13)),0,(W13/T13)*100)</f>
        <v>105.51130078011721</v>
      </c>
      <c r="X14" s="32">
        <f t="shared" ref="X14" si="14">IF((ISERROR(X13/U13)),0,(X13/U13)*100)</f>
        <v>105.27987938785203</v>
      </c>
      <c r="Y14" s="31">
        <f t="shared" ref="Y14" si="15">IF((ISERROR(Y13/V13)),0,(Y13/V13)*100)</f>
        <v>105.36937159482345</v>
      </c>
      <c r="Z14" s="29">
        <f t="shared" ref="Z14" si="16">IF((ISERROR(Z13/W13)),0,(Z13/W13)*100)</f>
        <v>105.48028407490729</v>
      </c>
      <c r="AA14" s="32">
        <f t="shared" ref="AA14" si="17">IF((ISERROR(AA13/X13)),0,(AA13/X13)*100)</f>
        <v>105.37538784464635</v>
      </c>
      <c r="AB14" s="31">
        <f t="shared" ref="AB14" si="18">IF((ISERROR(AB13/Y13)),0,(AB13/Y13)*100)</f>
        <v>105.50309652967262</v>
      </c>
      <c r="AC14" s="29">
        <f t="shared" ref="AC14" si="19">IF((ISERROR(AC13/Z13)),0,(AC13/Z13)*100)</f>
        <v>105.5661354556041</v>
      </c>
      <c r="AD14" s="32">
        <f t="shared" ref="AD14" si="20">IF((ISERROR(AD13/AA13)),0,(AD13/AA13)*100)</f>
        <v>105.37328807501132</v>
      </c>
      <c r="AE14" s="31">
        <f t="shared" ref="AE14" si="21">IF((ISERROR(AE13/AB13)),0,(AE13/AB13)*100)</f>
        <v>105.49659124927857</v>
      </c>
      <c r="AF14" s="29">
        <f t="shared" ref="AF14" si="22">IF((ISERROR(AF13/AC13)),0,(AF13/AC13)*100)</f>
        <v>105.57707250925601</v>
      </c>
      <c r="AG14" s="32">
        <f t="shared" ref="AG14" si="23">IF((ISERROR(AG13/AD13)),0,(AG13/AD13)*100)</f>
        <v>105.37710237444647</v>
      </c>
      <c r="AH14" s="31">
        <f t="shared" ref="AH14" si="24">IF((ISERROR(AH13/AE13)),0,(AH13/AE13)*100)</f>
        <v>105.48642742423846</v>
      </c>
      <c r="AI14" s="29">
        <f t="shared" ref="AI14" si="25">IF((ISERROR(AI13/AF13)),0,(AI13/AF13)*100)</f>
        <v>105.56965021199711</v>
      </c>
      <c r="AJ14" s="32">
        <f t="shared" ref="AJ14" si="26">IF((ISERROR(AJ13/AG13)),0,(AJ13/AG13)*100)</f>
        <v>105.47407981781474</v>
      </c>
      <c r="AK14" s="31">
        <f t="shared" ref="AK14" si="27">IF((ISERROR(AK13/AH13)),0,(AK13/AH13)*100)</f>
        <v>105.55899442902496</v>
      </c>
      <c r="AL14" s="29">
        <f t="shared" ref="AL14" si="28">IF((ISERROR(AL13/AI13)),0,(AL13/AI13)*100)</f>
        <v>105.67223674281776</v>
      </c>
    </row>
    <row r="15" spans="1:38" s="49" customFormat="1" x14ac:dyDescent="0.25">
      <c r="A15" s="45" t="s">
        <v>32</v>
      </c>
      <c r="B15" s="46" t="s">
        <v>27</v>
      </c>
      <c r="C15" s="192">
        <v>78.7</v>
      </c>
      <c r="D15" s="28">
        <f>IF(ISERROR((C18*D20+C22*D24+C26*D28+C30*D32)/C13),0,((C18*D20+C22*D24+C26*D28+C30*D32)/C13))</f>
        <v>143.4891524985581</v>
      </c>
      <c r="E15" s="50">
        <f>IF(ISERROR((D18*E20+D22*E24+D26*E28+D30*E32)/D13),0,((D18*E20+D22*E24+D26*E28+D30*E32)/D13))</f>
        <v>102.91460041462202</v>
      </c>
      <c r="F15" s="51">
        <f>IF(ISERROR((E18*F20+E22*F24+E26*F28+E30*F32)/E13),0,((E18*F20+E22*F24+E26*F28+E30*F32)/E13))</f>
        <v>105.24513845090215</v>
      </c>
      <c r="G15" s="28">
        <f>IF(ISERROR((E18*G20+E22*G24+E26*G28+E30*G32)/E13),0,((E18*G20+E22*G24+E26*G28+E30*G32)/E13))</f>
        <v>105.04483990773922</v>
      </c>
      <c r="H15" s="50">
        <f>IF(ISERROR((E18*H20+E22*H24+E26*H28+E30*H32)/E13),0,((E18*H20+E22*H24+E26*H28+E30*H32)/E13))</f>
        <v>104.84717767453131</v>
      </c>
      <c r="I15" s="52">
        <f>IF(ISERROR((F18*I20+F22*I24+F26*I28+F30*I32)/F13),0,((F18*I20+F22*I24+F26*I28+F30*I32)/F13))</f>
        <v>104.8222973646148</v>
      </c>
      <c r="J15" s="28">
        <f>IF(ISERROR((G18*J20+G22*J24+G26*J28+G30*J32)/G13),0,((G18*J20+G22*J24+G26*J28+G30*J32)/G13))</f>
        <v>104.62191309045225</v>
      </c>
      <c r="K15" s="50">
        <f>IF(ISERROR((H18*K20+H22*K24+H26*K28+H30*K32)/H13),0,((H18*K20+H22*K24+H26*K28+H30*K32)/H13))</f>
        <v>104.49844163096803</v>
      </c>
      <c r="L15" s="52">
        <f t="shared" ref="L15:AL15" si="29">IF(ISERROR((I18*L20+I22*L24+I26*L28+I30*L32)/I13),0,((I18*L20+I22*L24+I26*L28+I30*L32)/I13))</f>
        <v>104.50884082280162</v>
      </c>
      <c r="M15" s="28">
        <f t="shared" si="29"/>
        <v>104.30806941459268</v>
      </c>
      <c r="N15" s="50">
        <f t="shared" si="29"/>
        <v>104.20753370374253</v>
      </c>
      <c r="O15" s="52">
        <f t="shared" si="29"/>
        <v>104.58091176730983</v>
      </c>
      <c r="P15" s="28">
        <f t="shared" si="29"/>
        <v>104.1876149485114</v>
      </c>
      <c r="Q15" s="50">
        <f t="shared" si="29"/>
        <v>104.08928178685272</v>
      </c>
      <c r="R15" s="52">
        <f t="shared" si="29"/>
        <v>104.58071184605767</v>
      </c>
      <c r="S15" s="28">
        <f t="shared" si="29"/>
        <v>104.18732805176957</v>
      </c>
      <c r="T15" s="50">
        <f t="shared" si="29"/>
        <v>104.08899553664067</v>
      </c>
      <c r="U15" s="52">
        <f t="shared" si="29"/>
        <v>104.48360886285627</v>
      </c>
      <c r="V15" s="28">
        <f t="shared" si="29"/>
        <v>104.08985229581324</v>
      </c>
      <c r="W15" s="50">
        <f t="shared" si="29"/>
        <v>103.99155117662011</v>
      </c>
      <c r="X15" s="52">
        <f t="shared" si="29"/>
        <v>104.48357141381946</v>
      </c>
      <c r="Y15" s="28">
        <f t="shared" si="29"/>
        <v>104.09013956935239</v>
      </c>
      <c r="Z15" s="50">
        <f t="shared" si="29"/>
        <v>103.99197451062228</v>
      </c>
      <c r="AA15" s="52">
        <f t="shared" si="29"/>
        <v>104.38638546771857</v>
      </c>
      <c r="AB15" s="28">
        <f t="shared" si="29"/>
        <v>103.99317135433286</v>
      </c>
      <c r="AC15" s="50">
        <f t="shared" si="29"/>
        <v>103.8950466766604</v>
      </c>
      <c r="AD15" s="52">
        <f t="shared" si="29"/>
        <v>104.38632290613035</v>
      </c>
      <c r="AE15" s="28">
        <f t="shared" si="29"/>
        <v>103.99383122594664</v>
      </c>
      <c r="AF15" s="50">
        <f t="shared" si="29"/>
        <v>103.89565371078574</v>
      </c>
      <c r="AG15" s="52">
        <f t="shared" si="29"/>
        <v>104.28869311222087</v>
      </c>
      <c r="AH15" s="28">
        <f t="shared" si="29"/>
        <v>103.89685193473932</v>
      </c>
      <c r="AI15" s="50">
        <f t="shared" si="29"/>
        <v>103.79838599347124</v>
      </c>
      <c r="AJ15" s="52">
        <f t="shared" si="29"/>
        <v>104.19138280556892</v>
      </c>
      <c r="AK15" s="28">
        <f t="shared" si="29"/>
        <v>103.80003128265543</v>
      </c>
      <c r="AL15" s="50">
        <f t="shared" si="29"/>
        <v>103.70144027296288</v>
      </c>
    </row>
    <row r="16" spans="1:38" ht="33" x14ac:dyDescent="0.25">
      <c r="A16" s="45" t="s">
        <v>33</v>
      </c>
      <c r="B16" s="34" t="s">
        <v>34</v>
      </c>
      <c r="C16" s="192">
        <v>136.6</v>
      </c>
      <c r="D16" s="53">
        <f>IF(ISERROR((C18*D21+C22*D25+C26*D29+C30*D33)/C13),0,((C18*D21+C22*D25+C26*D29+C30*D33)/C13))</f>
        <v>75.47182918197359</v>
      </c>
      <c r="E16" s="54">
        <f>IF(ISERROR((D18*E21+D22*E25+D26*E29+D30*E33)/D13),0,((D18*E21+D22*E25+D26*E29+D30*E33)/D13))</f>
        <v>102.89743226583565</v>
      </c>
      <c r="F16" s="43">
        <f>IF(ISERROR((E18*F21+E22*F25+E26*F29+E30*F33)/E13),0,((E18*F21+E22*F25+E26*F29+E30*F33)/E13))</f>
        <v>100.11094692176449</v>
      </c>
      <c r="G16" s="44">
        <f>IF(ISERROR((E18*G21+E22*G25+E26*G29+E30*G33)/E13),0,((E18*G21+E22*G25+E26*G29+E30*G33)/E13))</f>
        <v>100.31807680037738</v>
      </c>
      <c r="H16" s="42">
        <f t="shared" ref="H16:AL16" si="30">IF(ISERROR((E18*H21+E22*H25+E26*H29+E30*H33)/E13),0,((E18*H21+E22*H25+E26*H29+E30*H33)/E13))</f>
        <v>100.59940577075859</v>
      </c>
      <c r="I16" s="40">
        <f t="shared" si="30"/>
        <v>100.29754284800842</v>
      </c>
      <c r="J16" s="44">
        <f t="shared" si="30"/>
        <v>100.50485619024622</v>
      </c>
      <c r="K16" s="42">
        <f t="shared" si="30"/>
        <v>100.82629084452095</v>
      </c>
      <c r="L16" s="40">
        <f t="shared" si="30"/>
        <v>100.48402284198353</v>
      </c>
      <c r="M16" s="44">
        <f t="shared" si="30"/>
        <v>100.70255992104353</v>
      </c>
      <c r="N16" s="42">
        <f t="shared" si="30"/>
        <v>101.17809271507228</v>
      </c>
      <c r="O16" s="40">
        <f t="shared" si="30"/>
        <v>100.48818094189724</v>
      </c>
      <c r="P16" s="44">
        <f t="shared" si="30"/>
        <v>100.43104242294267</v>
      </c>
      <c r="Q16" s="42">
        <f t="shared" si="30"/>
        <v>100.70349669389338</v>
      </c>
      <c r="R16" s="40">
        <f t="shared" si="30"/>
        <v>100.56285450671596</v>
      </c>
      <c r="S16" s="44">
        <f t="shared" si="30"/>
        <v>100.45336378479958</v>
      </c>
      <c r="T16" s="42">
        <f t="shared" si="30"/>
        <v>100.67534551808642</v>
      </c>
      <c r="U16" s="40">
        <f t="shared" si="30"/>
        <v>100.78222902173233</v>
      </c>
      <c r="V16" s="44">
        <f t="shared" si="30"/>
        <v>100.65126863735904</v>
      </c>
      <c r="W16" s="42">
        <f t="shared" si="30"/>
        <v>100.89158759134723</v>
      </c>
      <c r="X16" s="40">
        <f t="shared" si="30"/>
        <v>100.76208674946116</v>
      </c>
      <c r="Y16" s="44">
        <f t="shared" si="30"/>
        <v>100.65844580848096</v>
      </c>
      <c r="Z16" s="42">
        <f t="shared" si="30"/>
        <v>100.8624288188695</v>
      </c>
      <c r="AA16" s="40">
        <f t="shared" si="30"/>
        <v>100.9473888252889</v>
      </c>
      <c r="AB16" s="44">
        <f t="shared" si="30"/>
        <v>100.88107045950015</v>
      </c>
      <c r="AC16" s="42">
        <f t="shared" si="30"/>
        <v>101.03961685759018</v>
      </c>
      <c r="AD16" s="40">
        <f t="shared" si="30"/>
        <v>100.94544274051901</v>
      </c>
      <c r="AE16" s="44">
        <f t="shared" si="30"/>
        <v>100.87536315563527</v>
      </c>
      <c r="AF16" s="42">
        <f t="shared" si="30"/>
        <v>101.05033651335364</v>
      </c>
      <c r="AG16" s="40">
        <f t="shared" si="30"/>
        <v>101.04361167625011</v>
      </c>
      <c r="AH16" s="44">
        <f t="shared" si="30"/>
        <v>100.96090641792718</v>
      </c>
      <c r="AI16" s="42">
        <f t="shared" si="30"/>
        <v>101.13884562412797</v>
      </c>
      <c r="AJ16" s="40">
        <f t="shared" si="30"/>
        <v>101.23105517475602</v>
      </c>
      <c r="AK16" s="44">
        <f t="shared" si="30"/>
        <v>101.12565475466428</v>
      </c>
      <c r="AL16" s="42">
        <f t="shared" si="30"/>
        <v>101.33282415008033</v>
      </c>
    </row>
    <row r="17" spans="1:38" x14ac:dyDescent="0.25">
      <c r="A17" s="55" t="s">
        <v>35</v>
      </c>
      <c r="B17" s="34"/>
      <c r="C17" s="56"/>
      <c r="D17" s="53"/>
      <c r="E17" s="54"/>
      <c r="F17" s="43"/>
      <c r="G17" s="44"/>
      <c r="H17" s="42"/>
      <c r="I17" s="40"/>
      <c r="J17" s="44"/>
      <c r="K17" s="42"/>
      <c r="L17" s="40"/>
      <c r="M17" s="44"/>
      <c r="N17" s="42"/>
      <c r="O17" s="40"/>
      <c r="P17" s="44"/>
      <c r="Q17" s="42"/>
      <c r="R17" s="40"/>
      <c r="S17" s="44"/>
      <c r="T17" s="42"/>
      <c r="U17" s="40"/>
      <c r="V17" s="44"/>
      <c r="W17" s="42"/>
      <c r="X17" s="40"/>
      <c r="Y17" s="44"/>
      <c r="Z17" s="42"/>
      <c r="AA17" s="40"/>
      <c r="AB17" s="44"/>
      <c r="AC17" s="42"/>
      <c r="AD17" s="40"/>
      <c r="AE17" s="44"/>
      <c r="AF17" s="42"/>
      <c r="AG17" s="40"/>
      <c r="AH17" s="44"/>
      <c r="AI17" s="42"/>
      <c r="AJ17" s="40"/>
      <c r="AK17" s="44"/>
      <c r="AL17" s="42"/>
    </row>
    <row r="18" spans="1:38" ht="49.5" x14ac:dyDescent="0.25">
      <c r="A18" s="39" t="s">
        <v>36</v>
      </c>
      <c r="B18" s="34" t="s">
        <v>68</v>
      </c>
      <c r="C18" s="181">
        <v>35.9</v>
      </c>
      <c r="D18" s="178">
        <v>38.89</v>
      </c>
      <c r="E18" s="182">
        <v>41.51</v>
      </c>
      <c r="F18" s="178">
        <v>43.36</v>
      </c>
      <c r="G18" s="178">
        <v>43.67</v>
      </c>
      <c r="H18" s="178">
        <v>43.9</v>
      </c>
      <c r="I18" s="178">
        <v>45.39</v>
      </c>
      <c r="J18" s="178">
        <v>45.77</v>
      </c>
      <c r="K18" s="178">
        <v>46.1</v>
      </c>
      <c r="L18" s="178">
        <v>47.48</v>
      </c>
      <c r="M18" s="178">
        <v>47.93</v>
      </c>
      <c r="N18" s="178">
        <v>48.3</v>
      </c>
      <c r="O18" s="178">
        <v>49.7</v>
      </c>
      <c r="P18" s="178">
        <v>50.22</v>
      </c>
      <c r="Q18" s="178">
        <v>50.7</v>
      </c>
      <c r="R18" s="178">
        <v>52.1</v>
      </c>
      <c r="S18" s="178">
        <v>52.7</v>
      </c>
      <c r="T18" s="178">
        <v>53.3</v>
      </c>
      <c r="U18" s="178">
        <v>54.6</v>
      </c>
      <c r="V18" s="178">
        <v>55.4</v>
      </c>
      <c r="W18" s="178">
        <v>56.1</v>
      </c>
      <c r="X18" s="170">
        <v>57.2</v>
      </c>
      <c r="Y18" s="171">
        <v>58.2</v>
      </c>
      <c r="Z18" s="172">
        <v>59</v>
      </c>
      <c r="AA18" s="170">
        <v>59.9</v>
      </c>
      <c r="AB18" s="171">
        <v>61.1</v>
      </c>
      <c r="AC18" s="172">
        <v>62</v>
      </c>
      <c r="AD18" s="170">
        <v>62.8</v>
      </c>
      <c r="AE18" s="171">
        <v>64.2</v>
      </c>
      <c r="AF18" s="172">
        <v>65.2</v>
      </c>
      <c r="AG18" s="170">
        <v>65.8</v>
      </c>
      <c r="AH18" s="171">
        <v>67.319999999999993</v>
      </c>
      <c r="AI18" s="172">
        <v>68.5</v>
      </c>
      <c r="AJ18" s="170">
        <v>69</v>
      </c>
      <c r="AK18" s="171">
        <v>70.7</v>
      </c>
      <c r="AL18" s="172">
        <v>72</v>
      </c>
    </row>
    <row r="19" spans="1:38" s="49" customFormat="1" ht="33" x14ac:dyDescent="0.25">
      <c r="A19" s="45" t="s">
        <v>30</v>
      </c>
      <c r="B19" s="46" t="s">
        <v>31</v>
      </c>
      <c r="C19" s="80">
        <v>185</v>
      </c>
      <c r="D19" s="28">
        <f>IF((ISERROR(D18/C18)),0,(D18/C18)*100)</f>
        <v>108.32869080779946</v>
      </c>
      <c r="E19" s="29">
        <f>IF((ISERROR(E18/D18)),0,(E18/D18)*100)</f>
        <v>106.73695037284648</v>
      </c>
      <c r="F19" s="30">
        <f>IF((ISERROR(F18/E18)),0,(F18/E18)*100)</f>
        <v>104.45675740785354</v>
      </c>
      <c r="G19" s="31">
        <f>IF((ISERROR(G18/E18)),0,(G18/E18)*100)</f>
        <v>105.2035654059263</v>
      </c>
      <c r="H19" s="29">
        <f>IF((ISERROR(H18/E18)),0,(H18/E18)*100)</f>
        <v>105.75764875933511</v>
      </c>
      <c r="I19" s="32">
        <f>IF((ISERROR(I18/F18)),0,(I18/F18)*100)</f>
        <v>104.68173431734317</v>
      </c>
      <c r="J19" s="31">
        <f>IF((ISERROR(J18/G18)),0,(J18/G18)*100)</f>
        <v>104.80879322189148</v>
      </c>
      <c r="K19" s="29">
        <f>IF((ISERROR(K18/H18)),0,(K18/H18)*100)</f>
        <v>105.01138952164011</v>
      </c>
      <c r="L19" s="32">
        <f t="shared" ref="L19" si="31">IF((ISERROR(L18/I18)),0,(L18/I18)*100)</f>
        <v>104.60453844459133</v>
      </c>
      <c r="M19" s="31">
        <f t="shared" ref="M19" si="32">IF((ISERROR(M18/J18)),0,(M18/J18)*100)</f>
        <v>104.71924841599301</v>
      </c>
      <c r="N19" s="29">
        <f t="shared" ref="N19" si="33">IF((ISERROR(N18/K18)),0,(N18/K18)*100)</f>
        <v>104.77223427331886</v>
      </c>
      <c r="O19" s="32">
        <f t="shared" ref="O19" si="34">IF((ISERROR(O18/L18)),0,(O18/L18)*100)</f>
        <v>104.67565290648695</v>
      </c>
      <c r="P19" s="31">
        <f t="shared" ref="P19" si="35">IF((ISERROR(P18/M18)),0,(P18/M18)*100)</f>
        <v>104.77780095973294</v>
      </c>
      <c r="Q19" s="29">
        <f t="shared" ref="Q19" si="36">IF((ISERROR(Q18/N18)),0,(Q18/N18)*100)</f>
        <v>104.96894409937889</v>
      </c>
      <c r="R19" s="32">
        <f t="shared" ref="R19" si="37">IF((ISERROR(R18/O18)),0,(R18/O18)*100)</f>
        <v>104.82897384305834</v>
      </c>
      <c r="S19" s="31">
        <f t="shared" ref="S19" si="38">IF((ISERROR(S18/P18)),0,(S18/P18)*100)</f>
        <v>104.93827160493827</v>
      </c>
      <c r="T19" s="29">
        <f t="shared" ref="T19" si="39">IF((ISERROR(T18/Q18)),0,(T18/Q18)*100)</f>
        <v>105.12820512820511</v>
      </c>
      <c r="U19" s="32">
        <f t="shared" ref="U19" si="40">IF((ISERROR(U18/R18)),0,(U18/R18)*100)</f>
        <v>104.79846449136276</v>
      </c>
      <c r="V19" s="31">
        <f t="shared" ref="V19" si="41">IF((ISERROR(V18/S18)),0,(V18/S18)*100)</f>
        <v>105.12333965844401</v>
      </c>
      <c r="W19" s="29">
        <f t="shared" ref="W19" si="42">IF((ISERROR(W18/T18)),0,(W18/T18)*100)</f>
        <v>105.25328330206381</v>
      </c>
      <c r="X19" s="32">
        <f t="shared" ref="X19" si="43">IF((ISERROR(X18/U18)),0,(X18/U18)*100)</f>
        <v>104.76190476190477</v>
      </c>
      <c r="Y19" s="31">
        <f t="shared" ref="Y19" si="44">IF((ISERROR(Y18/V18)),0,(Y18/V18)*100)</f>
        <v>105.05415162454874</v>
      </c>
      <c r="Z19" s="29">
        <f t="shared" ref="Z19" si="45">IF((ISERROR(Z18/W18)),0,(Z18/W18)*100)</f>
        <v>105.16934046345811</v>
      </c>
      <c r="AA19" s="32">
        <f t="shared" ref="AA19" si="46">IF((ISERROR(AA18/X18)),0,(AA18/X18)*100)</f>
        <v>104.72027972027971</v>
      </c>
      <c r="AB19" s="31">
        <f t="shared" ref="AB19" si="47">IF((ISERROR(AB18/Y18)),0,(AB18/Y18)*100)</f>
        <v>104.98281786941581</v>
      </c>
      <c r="AC19" s="29">
        <f t="shared" ref="AC19" si="48">IF((ISERROR(AC18/Z18)),0,(AC18/Z18)*100)</f>
        <v>105.08474576271188</v>
      </c>
      <c r="AD19" s="32">
        <f t="shared" ref="AD19" si="49">IF((ISERROR(AD18/AA18)),0,(AD18/AA18)*100)</f>
        <v>104.84140233722871</v>
      </c>
      <c r="AE19" s="31">
        <f t="shared" ref="AE19" si="50">IF((ISERROR(AE18/AB18)),0,(AE18/AB18)*100)</f>
        <v>105.07364975450082</v>
      </c>
      <c r="AF19" s="29">
        <f t="shared" ref="AF19" si="51">IF((ISERROR(AF18/AC18)),0,(AF18/AC18)*100)</f>
        <v>105.16129032258065</v>
      </c>
      <c r="AG19" s="32">
        <f t="shared" ref="AG19" si="52">IF((ISERROR(AG18/AD18)),0,(AG18/AD18)*100)</f>
        <v>104.77707006369428</v>
      </c>
      <c r="AH19" s="31">
        <f t="shared" ref="AH19" si="53">IF((ISERROR(AH18/AE18)),0,(AH18/AE18)*100)</f>
        <v>104.85981308411215</v>
      </c>
      <c r="AI19" s="29">
        <f t="shared" ref="AI19" si="54">IF((ISERROR(AI18/AF18)),0,(AI18/AF18)*100)</f>
        <v>105.06134969325154</v>
      </c>
      <c r="AJ19" s="32">
        <f t="shared" ref="AJ19" si="55">IF((ISERROR(AJ18/AG18)),0,(AJ18/AG18)*100)</f>
        <v>104.86322188449849</v>
      </c>
      <c r="AK19" s="31">
        <f t="shared" ref="AK19" si="56">IF((ISERROR(AK18/AH18)),0,(AK18/AH18)*100)</f>
        <v>105.0207961972668</v>
      </c>
      <c r="AL19" s="29">
        <f t="shared" ref="AL19" si="57">IF((ISERROR(AL18/AI18)),0,(AL18/AI18)*100)</f>
        <v>105.1094890510949</v>
      </c>
    </row>
    <row r="20" spans="1:38" s="49" customFormat="1" x14ac:dyDescent="0.25">
      <c r="A20" s="45" t="s">
        <v>32</v>
      </c>
      <c r="B20" s="46" t="s">
        <v>27</v>
      </c>
      <c r="C20" s="189">
        <v>118.1</v>
      </c>
      <c r="D20" s="190">
        <v>100.2</v>
      </c>
      <c r="E20" s="191">
        <v>107.7</v>
      </c>
      <c r="F20" s="189">
        <v>105.3</v>
      </c>
      <c r="G20" s="191">
        <v>105.1</v>
      </c>
      <c r="H20" s="83">
        <v>105</v>
      </c>
      <c r="I20" s="189">
        <v>104.9</v>
      </c>
      <c r="J20" s="191">
        <v>104.6</v>
      </c>
      <c r="K20" s="91">
        <v>104.4</v>
      </c>
      <c r="L20" s="189">
        <v>104.5</v>
      </c>
      <c r="M20" s="191">
        <v>104.2</v>
      </c>
      <c r="N20" s="83">
        <v>104</v>
      </c>
      <c r="O20" s="84">
        <v>103.8</v>
      </c>
      <c r="P20" s="82">
        <v>103.7</v>
      </c>
      <c r="Q20" s="83">
        <v>103.6</v>
      </c>
      <c r="R20" s="84">
        <v>103.7</v>
      </c>
      <c r="S20" s="82">
        <v>103.6</v>
      </c>
      <c r="T20" s="83">
        <v>103.5</v>
      </c>
      <c r="U20" s="84">
        <v>103.7</v>
      </c>
      <c r="V20" s="82">
        <v>103.6</v>
      </c>
      <c r="W20" s="83">
        <v>103.5</v>
      </c>
      <c r="X20" s="84">
        <v>103.6</v>
      </c>
      <c r="Y20" s="82">
        <v>103.5</v>
      </c>
      <c r="Z20" s="83">
        <v>103.4</v>
      </c>
      <c r="AA20" s="84">
        <v>103.6</v>
      </c>
      <c r="AB20" s="82">
        <v>103.4</v>
      </c>
      <c r="AC20" s="83">
        <v>103.3</v>
      </c>
      <c r="AD20" s="84">
        <v>103.5</v>
      </c>
      <c r="AE20" s="82">
        <v>103.4</v>
      </c>
      <c r="AF20" s="83">
        <v>103.3</v>
      </c>
      <c r="AG20" s="84">
        <v>103.3</v>
      </c>
      <c r="AH20" s="82">
        <v>103.2</v>
      </c>
      <c r="AI20" s="83">
        <v>103.1</v>
      </c>
      <c r="AJ20" s="84">
        <v>103.3</v>
      </c>
      <c r="AK20" s="82">
        <v>103.2</v>
      </c>
      <c r="AL20" s="83">
        <v>103</v>
      </c>
    </row>
    <row r="21" spans="1:38" ht="33" x14ac:dyDescent="0.25">
      <c r="A21" s="45" t="s">
        <v>33</v>
      </c>
      <c r="B21" s="34" t="s">
        <v>34</v>
      </c>
      <c r="C21" s="81"/>
      <c r="D21" s="53">
        <f>IF(ISERROR(((D18/C18)/(D20/100))*100),0,(((D18/C18)/(D20/100))*100))</f>
        <v>108.11246587604737</v>
      </c>
      <c r="E21" s="54">
        <f>IF(ISERROR(((E18/D18)/(E20/100))*100),0,(((E18/D18)/(E20/100))*100))</f>
        <v>99.105803503107225</v>
      </c>
      <c r="F21" s="43">
        <f>IF(ISERROR(((F18/E18)/(F20/100))*100),0,(((F18/E18)/(F20/100))*100))</f>
        <v>99.199199817524729</v>
      </c>
      <c r="G21" s="44">
        <f>IF(ISERROR(((G18/E18)/(G20/100))*100),0,(((G18/E18)/(G20/100))*100))</f>
        <v>100.09853987243227</v>
      </c>
      <c r="H21" s="42">
        <f>IF(ISERROR(((H18/E18)/(H20/100))*100),0,(((H18/E18)/(H20/100))*100))</f>
        <v>100.72157024698582</v>
      </c>
      <c r="I21" s="40">
        <f>IF(ISERROR(((I18/F18)/(I20/100))*100),0,(((I18/F18)/(I20/100))*100))</f>
        <v>99.791929759145063</v>
      </c>
      <c r="J21" s="44">
        <f>IF(ISERROR(((J18/G18)/(J20/100))*100),0,(((J18/G18)/(J20/100))*100))</f>
        <v>100.19961111079489</v>
      </c>
      <c r="K21" s="42">
        <f>IF(ISERROR(((K18/H18)/(K20/100))*100),0,(((K18/H18)/(K20/100))*100))</f>
        <v>100.58562214716484</v>
      </c>
      <c r="L21" s="40">
        <f t="shared" ref="L21:AL21" si="58">IF(ISERROR(((L18/I18)/(L20/100))*100),0,(((L18/I18)/(L20/100))*100))</f>
        <v>100.10003678908261</v>
      </c>
      <c r="M21" s="44">
        <f t="shared" si="58"/>
        <v>100.49831901726776</v>
      </c>
      <c r="N21" s="42">
        <f t="shared" si="58"/>
        <v>100.74253295511429</v>
      </c>
      <c r="O21" s="40">
        <f t="shared" si="58"/>
        <v>100.84359624902403</v>
      </c>
      <c r="P21" s="44">
        <f t="shared" si="58"/>
        <v>101.03934518778492</v>
      </c>
      <c r="Q21" s="42">
        <f t="shared" si="58"/>
        <v>101.32137461330008</v>
      </c>
      <c r="R21" s="40">
        <f t="shared" si="58"/>
        <v>101.08869223052879</v>
      </c>
      <c r="S21" s="44">
        <f t="shared" si="58"/>
        <v>101.29176795843462</v>
      </c>
      <c r="T21" s="42">
        <f t="shared" si="58"/>
        <v>101.57314505140592</v>
      </c>
      <c r="U21" s="40">
        <f t="shared" si="58"/>
        <v>101.05927144779439</v>
      </c>
      <c r="V21" s="44">
        <f t="shared" si="58"/>
        <v>101.47040507571813</v>
      </c>
      <c r="W21" s="42">
        <f t="shared" si="58"/>
        <v>101.69399352856408</v>
      </c>
      <c r="X21" s="40">
        <f t="shared" si="58"/>
        <v>101.12152969295826</v>
      </c>
      <c r="Y21" s="44">
        <f t="shared" si="58"/>
        <v>101.50159577251088</v>
      </c>
      <c r="Z21" s="42">
        <f t="shared" si="58"/>
        <v>101.71116098980475</v>
      </c>
      <c r="AA21" s="40">
        <f t="shared" si="58"/>
        <v>101.08135108135106</v>
      </c>
      <c r="AB21" s="44">
        <f t="shared" si="58"/>
        <v>101.53077163386442</v>
      </c>
      <c r="AC21" s="42">
        <f t="shared" si="58"/>
        <v>101.72773065122156</v>
      </c>
      <c r="AD21" s="40">
        <f t="shared" si="58"/>
        <v>101.29604090553499</v>
      </c>
      <c r="AE21" s="44">
        <f t="shared" si="58"/>
        <v>101.61861678384992</v>
      </c>
      <c r="AF21" s="42">
        <f t="shared" si="58"/>
        <v>101.80182993473443</v>
      </c>
      <c r="AG21" s="40">
        <f t="shared" si="58"/>
        <v>101.42988389515419</v>
      </c>
      <c r="AH21" s="44">
        <f t="shared" si="58"/>
        <v>101.60834601173656</v>
      </c>
      <c r="AI21" s="42">
        <f t="shared" si="58"/>
        <v>101.90237603613149</v>
      </c>
      <c r="AJ21" s="40">
        <f t="shared" si="58"/>
        <v>101.51328352807212</v>
      </c>
      <c r="AK21" s="44">
        <f t="shared" si="58"/>
        <v>101.76433740045232</v>
      </c>
      <c r="AL21" s="42">
        <f t="shared" si="58"/>
        <v>102.04804762242223</v>
      </c>
    </row>
    <row r="22" spans="1:38" ht="49.5" x14ac:dyDescent="0.25">
      <c r="A22" s="39" t="s">
        <v>37</v>
      </c>
      <c r="B22" s="34" t="s">
        <v>68</v>
      </c>
      <c r="C22" s="181">
        <v>18301.900000000001</v>
      </c>
      <c r="D22" s="178">
        <v>19783.47</v>
      </c>
      <c r="E22" s="179">
        <v>20921.07</v>
      </c>
      <c r="F22" s="180">
        <v>22012.12</v>
      </c>
      <c r="G22" s="180">
        <v>22014.83</v>
      </c>
      <c r="H22" s="180">
        <v>22035</v>
      </c>
      <c r="I22" s="180">
        <v>23120.44</v>
      </c>
      <c r="J22" s="180">
        <v>23126.14</v>
      </c>
      <c r="K22" s="180">
        <v>23195</v>
      </c>
      <c r="L22" s="180">
        <v>24278.34</v>
      </c>
      <c r="M22" s="180">
        <v>24289.83</v>
      </c>
      <c r="N22" s="180">
        <v>24456</v>
      </c>
      <c r="O22" s="180">
        <v>25514</v>
      </c>
      <c r="P22" s="180">
        <v>25560</v>
      </c>
      <c r="Q22" s="180">
        <v>25780</v>
      </c>
      <c r="R22" s="180">
        <v>26840</v>
      </c>
      <c r="S22" s="180">
        <v>26910</v>
      </c>
      <c r="T22" s="180">
        <v>27175</v>
      </c>
      <c r="U22" s="180">
        <v>28270</v>
      </c>
      <c r="V22" s="180">
        <v>28360</v>
      </c>
      <c r="W22" s="180">
        <v>28680</v>
      </c>
      <c r="X22" s="85">
        <v>29770</v>
      </c>
      <c r="Y22" s="86">
        <v>29890</v>
      </c>
      <c r="Z22" s="87">
        <v>30259</v>
      </c>
      <c r="AA22" s="85">
        <v>31378</v>
      </c>
      <c r="AB22" s="86">
        <v>31543</v>
      </c>
      <c r="AC22" s="87">
        <v>31951</v>
      </c>
      <c r="AD22" s="85">
        <v>33072</v>
      </c>
      <c r="AE22" s="86">
        <v>33285</v>
      </c>
      <c r="AF22" s="87">
        <v>33741</v>
      </c>
      <c r="AG22" s="85">
        <v>34858</v>
      </c>
      <c r="AH22" s="86">
        <v>35119</v>
      </c>
      <c r="AI22" s="87">
        <v>35628</v>
      </c>
      <c r="AJ22" s="85">
        <v>36775</v>
      </c>
      <c r="AK22" s="86">
        <v>37080</v>
      </c>
      <c r="AL22" s="87">
        <v>37657</v>
      </c>
    </row>
    <row r="23" spans="1:38" s="49" customFormat="1" ht="33" x14ac:dyDescent="0.25">
      <c r="A23" s="45" t="s">
        <v>30</v>
      </c>
      <c r="B23" s="46" t="s">
        <v>31</v>
      </c>
      <c r="C23" s="88">
        <v>105.5</v>
      </c>
      <c r="D23" s="28">
        <f>IF((ISERROR(D22/C22)),0,(D22/C22)*100)</f>
        <v>108.09517044678421</v>
      </c>
      <c r="E23" s="29">
        <f>IF((ISERROR(E22/D22)),0,(E22/D22)*100)</f>
        <v>105.75025513724337</v>
      </c>
      <c r="F23" s="30">
        <f>IF((ISERROR(F22/E22)),0,(F22/E22)*100)</f>
        <v>105.21507743150804</v>
      </c>
      <c r="G23" s="31">
        <f>IF((ISERROR(G22/E22)),0,(G22/E22)*100)</f>
        <v>105.22803087987373</v>
      </c>
      <c r="H23" s="29">
        <f>IF((ISERROR(H22/E22)),0,(H22/E22)*100)</f>
        <v>105.32444086272834</v>
      </c>
      <c r="I23" s="32">
        <f>IF((ISERROR(I22/F22)),0,(I22/F22)*100)</f>
        <v>105.03504433012358</v>
      </c>
      <c r="J23" s="31">
        <f>IF((ISERROR(J22/G22)),0,(J22/G22)*100)</f>
        <v>105.04800627576955</v>
      </c>
      <c r="K23" s="29">
        <f>IF((ISERROR(K22/H22)),0,(K22/H22)*100)</f>
        <v>105.26435216700702</v>
      </c>
      <c r="L23" s="32">
        <f t="shared" ref="L23" si="59">IF((ISERROR(L22/I22)),0,(L22/I22)*100)</f>
        <v>105.00812268278632</v>
      </c>
      <c r="M23" s="31">
        <f t="shared" ref="M23" si="60">IF((ISERROR(M22/J22)),0,(M22/J22)*100)</f>
        <v>105.03192491267458</v>
      </c>
      <c r="N23" s="29">
        <f t="shared" ref="N23" si="61">IF((ISERROR(N22/K22)),0,(N22/K22)*100)</f>
        <v>105.43651649062298</v>
      </c>
      <c r="O23" s="32">
        <f t="shared" ref="O23" si="62">IF((ISERROR(O22/L22)),0,(O22/L22)*100)</f>
        <v>105.08955719377849</v>
      </c>
      <c r="P23" s="31">
        <f t="shared" ref="P23" si="63">IF((ISERROR(P22/M22)),0,(P22/M22)*100)</f>
        <v>105.22922556477339</v>
      </c>
      <c r="Q23" s="29">
        <f t="shared" ref="Q23" si="64">IF((ISERROR(Q22/N22)),0,(Q22/N22)*100)</f>
        <v>105.4138043833824</v>
      </c>
      <c r="R23" s="32">
        <f t="shared" ref="R23" si="65">IF((ISERROR(R22/O22)),0,(R22/O22)*100)</f>
        <v>105.19714666457631</v>
      </c>
      <c r="S23" s="31">
        <f t="shared" ref="S23" si="66">IF((ISERROR(S22/P22)),0,(S22/P22)*100)</f>
        <v>105.28169014084507</v>
      </c>
      <c r="T23" s="29">
        <f t="shared" ref="T23" si="67">IF((ISERROR(T22/Q22)),0,(T22/Q22)*100)</f>
        <v>105.411171450737</v>
      </c>
      <c r="U23" s="32">
        <f t="shared" ref="U23" si="68">IF((ISERROR(U22/R22)),0,(U22/R22)*100)</f>
        <v>105.32786885245902</v>
      </c>
      <c r="V23" s="31">
        <f t="shared" ref="V23" si="69">IF((ISERROR(V22/S22)),0,(V22/S22)*100)</f>
        <v>105.38833147528798</v>
      </c>
      <c r="W23" s="29">
        <f t="shared" ref="W23" si="70">IF((ISERROR(W22/T22)),0,(W22/T22)*100)</f>
        <v>105.53817847286109</v>
      </c>
      <c r="X23" s="32">
        <f t="shared" ref="X23" si="71">IF((ISERROR(X22/U22)),0,(X22/U22)*100)</f>
        <v>105.30597806862399</v>
      </c>
      <c r="Y23" s="31">
        <f t="shared" ref="Y23" si="72">IF((ISERROR(Y22/V22)),0,(Y22/V22)*100)</f>
        <v>105.39492242595205</v>
      </c>
      <c r="Z23" s="29">
        <f t="shared" ref="Z23" si="73">IF((ISERROR(Z22/W22)),0,(Z22/W22)*100)</f>
        <v>105.50557880055788</v>
      </c>
      <c r="AA23" s="32">
        <f t="shared" ref="AA23" si="74">IF((ISERROR(AA22/X22)),0,(AA22/X22)*100)</f>
        <v>105.40141081625798</v>
      </c>
      <c r="AB23" s="31">
        <f t="shared" ref="AB23" si="75">IF((ISERROR(AB22/Y22)),0,(AB22/Y22)*100)</f>
        <v>105.53027768484442</v>
      </c>
      <c r="AC23" s="29">
        <f t="shared" ref="AC23" si="76">IF((ISERROR(AC22/Z22)),0,(AC22/Z22)*100)</f>
        <v>105.59172477609968</v>
      </c>
      <c r="AD23" s="32">
        <f t="shared" ref="AD23" si="77">IF((ISERROR(AD22/AA22)),0,(AD22/AA22)*100)</f>
        <v>105.39868697813755</v>
      </c>
      <c r="AE23" s="31">
        <f t="shared" ref="AE23" si="78">IF((ISERROR(AE22/AB22)),0,(AE22/AB22)*100)</f>
        <v>105.52261991567067</v>
      </c>
      <c r="AF23" s="29">
        <f t="shared" ref="AF23" si="79">IF((ISERROR(AF22/AC22)),0,(AF22/AC22)*100)</f>
        <v>105.60232856561611</v>
      </c>
      <c r="AG23" s="32">
        <f t="shared" ref="AG23" si="80">IF((ISERROR(AG22/AD22)),0,(AG22/AD22)*100)</f>
        <v>105.40033865505562</v>
      </c>
      <c r="AH23" s="31">
        <f t="shared" ref="AH23" si="81">IF((ISERROR(AH22/AE22)),0,(AH22/AE22)*100)</f>
        <v>105.50998948475289</v>
      </c>
      <c r="AI23" s="29">
        <f t="shared" ref="AI23" si="82">IF((ISERROR(AI22/AF22)),0,(AI22/AF22)*100)</f>
        <v>105.59260247177025</v>
      </c>
      <c r="AJ23" s="32">
        <f t="shared" ref="AJ23" si="83">IF((ISERROR(AJ22/AG22)),0,(AJ22/AG22)*100)</f>
        <v>105.49945493143611</v>
      </c>
      <c r="AK23" s="31">
        <f t="shared" ref="AK23" si="84">IF((ISERROR(AK22/AH22)),0,(AK22/AH22)*100)</f>
        <v>105.5838719781315</v>
      </c>
      <c r="AL23" s="29">
        <f t="shared" ref="AL23" si="85">IF((ISERROR(AL22/AI22)),0,(AL22/AI22)*100)</f>
        <v>105.69495902099473</v>
      </c>
    </row>
    <row r="24" spans="1:38" s="49" customFormat="1" x14ac:dyDescent="0.25">
      <c r="A24" s="45" t="s">
        <v>32</v>
      </c>
      <c r="B24" s="46" t="s">
        <v>27</v>
      </c>
      <c r="C24" s="193">
        <v>77.900000000000006</v>
      </c>
      <c r="D24" s="194">
        <v>144.40865405890699</v>
      </c>
      <c r="E24" s="195">
        <v>102.706055923273</v>
      </c>
      <c r="F24" s="193">
        <v>105.09810676528799</v>
      </c>
      <c r="G24" s="195">
        <v>104.897800547304</v>
      </c>
      <c r="H24" s="91">
        <v>104.7</v>
      </c>
      <c r="I24" s="193">
        <v>104.721657308122</v>
      </c>
      <c r="J24" s="195">
        <v>104.521351465257</v>
      </c>
      <c r="K24" s="91">
        <v>104.4</v>
      </c>
      <c r="L24" s="193">
        <v>104.498330088953</v>
      </c>
      <c r="M24" s="195">
        <v>104.297712279075</v>
      </c>
      <c r="N24" s="91">
        <v>104.2</v>
      </c>
      <c r="O24" s="92">
        <v>104.6</v>
      </c>
      <c r="P24" s="90">
        <v>104.5</v>
      </c>
      <c r="Q24" s="91">
        <v>104.4</v>
      </c>
      <c r="R24" s="92">
        <v>104.6</v>
      </c>
      <c r="S24" s="90">
        <v>104.5</v>
      </c>
      <c r="T24" s="91">
        <v>104.4</v>
      </c>
      <c r="U24" s="92">
        <v>104.5</v>
      </c>
      <c r="V24" s="90">
        <v>104.4</v>
      </c>
      <c r="W24" s="91">
        <v>104.3</v>
      </c>
      <c r="X24" s="92">
        <v>104.5</v>
      </c>
      <c r="Y24" s="90">
        <v>104.4</v>
      </c>
      <c r="Z24" s="91">
        <v>104.3</v>
      </c>
      <c r="AA24" s="92">
        <v>104.4</v>
      </c>
      <c r="AB24" s="90">
        <v>104.3</v>
      </c>
      <c r="AC24" s="91">
        <v>104.2</v>
      </c>
      <c r="AD24" s="92">
        <v>104.4</v>
      </c>
      <c r="AE24" s="90">
        <v>104.3</v>
      </c>
      <c r="AF24" s="91">
        <v>104.2</v>
      </c>
      <c r="AG24" s="92">
        <v>104.3</v>
      </c>
      <c r="AH24" s="90">
        <v>104.2</v>
      </c>
      <c r="AI24" s="91">
        <v>104.1</v>
      </c>
      <c r="AJ24" s="92">
        <v>104.2</v>
      </c>
      <c r="AK24" s="90">
        <v>104.1</v>
      </c>
      <c r="AL24" s="91">
        <v>104</v>
      </c>
    </row>
    <row r="25" spans="1:38" ht="33" x14ac:dyDescent="0.25">
      <c r="A25" s="45" t="s">
        <v>33</v>
      </c>
      <c r="B25" s="34" t="s">
        <v>34</v>
      </c>
      <c r="C25" s="89">
        <v>137.4</v>
      </c>
      <c r="D25" s="53">
        <f>IF(ISERROR(((D22/C22)/(D24/100))*100),0,(((D22/C22)/(D24/100))*100))</f>
        <v>74.853665212259486</v>
      </c>
      <c r="E25" s="54">
        <f>IF(ISERROR(((E22/D22)/(E24/100))*100),0,(((E22/D22)/(E24/100))*100))</f>
        <v>102.96399193465724</v>
      </c>
      <c r="F25" s="43">
        <f>IF(ISERROR(((F22/E22)/(F24/100))*100),0,(((F22/E22)/(F24/100))*100))</f>
        <v>100.11129664445933</v>
      </c>
      <c r="G25" s="44">
        <f>IF(ISERROR(((G22/E22)/(G24/100))*100),0,(((G22/E22)/(G24/100))*100))</f>
        <v>100.31481149351727</v>
      </c>
      <c r="H25" s="42">
        <f>IF(ISERROR(((H22/E22)/(H24/100))*100),0,(((H22/E22)/(H24/100))*100))</f>
        <v>100.59640961101084</v>
      </c>
      <c r="I25" s="40">
        <f>IF(ISERROR(((I22/F22)/(I24/100))*100),0,(((I22/F22)/(I24/100))*100))</f>
        <v>100.29925712603985</v>
      </c>
      <c r="J25" s="44">
        <f>IF(ISERROR(((J22/G22)/(J24/100))*100),0,(((J22/G22)/(J24/100))*100))</f>
        <v>100.50387294378567</v>
      </c>
      <c r="K25" s="42">
        <f>IF(ISERROR(((K22/H22)/(K24/100))*100),0,(((K22/H22)/(K24/100))*100))</f>
        <v>100.82792353161591</v>
      </c>
      <c r="L25" s="40">
        <f t="shared" ref="L25" si="86">IF(ISERROR(((L22/I22)/(L24/100))*100),0,(((L22/I22)/(L24/100))*100))</f>
        <v>100.48784759852083</v>
      </c>
      <c r="M25" s="44">
        <f t="shared" ref="M25" si="87">IF(ISERROR(((M22/J22)/(M24/100))*100),0,(((M22/J22)/(M24/100))*100))</f>
        <v>100.70395852176988</v>
      </c>
      <c r="N25" s="42">
        <f t="shared" ref="N25" si="88">IF(ISERROR(((N22/K22)/(N24/100))*100),0,(((N22/K22)/(N24/100))*100))</f>
        <v>101.18667609464778</v>
      </c>
      <c r="O25" s="40">
        <f t="shared" ref="O25" si="89">IF(ISERROR(((O22/L22)/(O24/100))*100),0,(((O22/L22)/(O24/100))*100))</f>
        <v>100.46802790992206</v>
      </c>
      <c r="P25" s="44">
        <f t="shared" ref="P25" si="90">IF(ISERROR(((P22/M22)/(P24/100))*100),0,(((P22/M22)/(P24/100))*100))</f>
        <v>100.69782350696019</v>
      </c>
      <c r="Q25" s="42">
        <f t="shared" ref="Q25" si="91">IF(ISERROR(((Q22/N22)/(Q24/100))*100),0,(((Q22/N22)/(Q24/100))*100))</f>
        <v>100.97107699557699</v>
      </c>
      <c r="R25" s="40">
        <f t="shared" ref="R25" si="92">IF(ISERROR(((R22/O22)/(R24/100))*100),0,(((R22/O22)/(R24/100))*100))</f>
        <v>100.57088591259686</v>
      </c>
      <c r="S25" s="44">
        <f t="shared" ref="S25" si="93">IF(ISERROR(((S22/P22)/(S24/100))*100),0,(((S22/P22)/(S24/100))*100))</f>
        <v>100.74802884291397</v>
      </c>
      <c r="T25" s="42">
        <f t="shared" ref="T25" si="94">IF(ISERROR(((T22/Q22)/(T24/100))*100),0,(((T22/Q22)/(T24/100))*100))</f>
        <v>100.96855502944155</v>
      </c>
      <c r="U25" s="40">
        <f t="shared" ref="U25" si="95">IF(ISERROR(((U22/R22)/(U24/100))*100),0,(((U22/R22)/(U24/100))*100))</f>
        <v>100.79221899756845</v>
      </c>
      <c r="V25" s="44">
        <f t="shared" ref="V25" si="96">IF(ISERROR(((V22/S22)/(V24/100))*100),0,(((V22/S22)/(V24/100))*100))</f>
        <v>100.94667765832182</v>
      </c>
      <c r="W25" s="42">
        <f t="shared" ref="W25" si="97">IF(ISERROR(((W22/T22)/(W24/100))*100),0,(((W22/T22)/(W24/100))*100))</f>
        <v>101.18713180523595</v>
      </c>
      <c r="X25" s="40">
        <f t="shared" ref="X25" si="98">IF(ISERROR(((X22/U22)/(X24/100))*100),0,(((X22/U22)/(X24/100))*100))</f>
        <v>100.77127087906601</v>
      </c>
      <c r="Y25" s="44">
        <f t="shared" ref="Y25" si="99">IF(ISERROR(((Y22/V22)/(Y24/100))*100),0,(((Y22/V22)/(Y24/100))*100))</f>
        <v>100.95299082945598</v>
      </c>
      <c r="Z25" s="42">
        <f t="shared" ref="Z25" si="100">IF(ISERROR(((Z22/W22)/(Z24/100))*100),0,(((Z22/W22)/(Z24/100))*100))</f>
        <v>101.1558761270929</v>
      </c>
      <c r="AA25" s="40">
        <f t="shared" ref="AA25" si="101">IF(ISERROR(((AA22/X22)/(AA24/100))*100),0,(((AA22/X22)/(AA24/100))*100))</f>
        <v>100.95920576269921</v>
      </c>
      <c r="AB25" s="44">
        <f t="shared" ref="AB25" si="102">IF(ISERROR(((AB22/Y22)/(AB24/100))*100),0,(((AB22/Y22)/(AB24/100))*100))</f>
        <v>101.17955674481729</v>
      </c>
      <c r="AC25" s="42">
        <f t="shared" ref="AC25" si="103">IF(ISERROR(((AC22/Z22)/(AC24/100))*100),0,(((AC22/Z22)/(AC24/100))*100))</f>
        <v>101.33562838397283</v>
      </c>
      <c r="AD25" s="40">
        <f t="shared" ref="AD25" si="104">IF(ISERROR(((AD22/AA22)/(AD24/100))*100),0,(((AD22/AA22)/(AD24/100))*100))</f>
        <v>100.95659672235398</v>
      </c>
      <c r="AE25" s="44">
        <f t="shared" ref="AE25" si="105">IF(ISERROR(((AE22/AB22)/(AE24/100))*100),0,(((AE22/AB22)/(AE24/100))*100))</f>
        <v>101.17221468424802</v>
      </c>
      <c r="AF25" s="42">
        <f t="shared" ref="AF25" si="106">IF(ISERROR(((AF22/AC22)/(AF24/100))*100),0,(((AF22/AC22)/(AF24/100))*100))</f>
        <v>101.34580476546651</v>
      </c>
      <c r="AG25" s="40">
        <f t="shared" ref="AG25" si="107">IF(ISERROR(((AG22/AD22)/(AG24/100))*100),0,(((AG22/AD22)/(AG24/100))*100))</f>
        <v>101.05497474118469</v>
      </c>
      <c r="AH25" s="44">
        <f t="shared" ref="AH25" si="108">IF(ISERROR(((AH22/AE22)/(AH24/100))*100),0,(((AH22/AE22)/(AH24/100))*100))</f>
        <v>101.25718760532907</v>
      </c>
      <c r="AI25" s="42">
        <f t="shared" ref="AI25" si="109">IF(ISERROR(((AI22/AF22)/(AI24/100))*100),0,(((AI22/AF22)/(AI24/100))*100))</f>
        <v>101.43381601514913</v>
      </c>
      <c r="AJ25" s="40">
        <f t="shared" ref="AJ25" si="110">IF(ISERROR(((AJ22/AG22)/(AJ24/100))*100),0,(((AJ22/AG22)/(AJ24/100))*100))</f>
        <v>101.24707766932448</v>
      </c>
      <c r="AK25" s="44">
        <f t="shared" ref="AK25" si="111">IF(ISERROR(((AK22/AH22)/(AK24/100))*100),0,(((AK22/AH22)/(AK24/100))*100))</f>
        <v>101.4254293738055</v>
      </c>
      <c r="AL25" s="42">
        <f t="shared" ref="AL25" si="112">IF(ISERROR(((AL22/AI22)/(AL24/100))*100),0,(((AL22/AI22)/(AL24/100))*100))</f>
        <v>101.62976828941801</v>
      </c>
    </row>
    <row r="26" spans="1:38" ht="66" x14ac:dyDescent="0.25">
      <c r="A26" s="39" t="s">
        <v>38</v>
      </c>
      <c r="B26" s="34" t="s">
        <v>68</v>
      </c>
      <c r="C26" s="181">
        <v>367.2</v>
      </c>
      <c r="D26" s="178">
        <v>386.1</v>
      </c>
      <c r="E26" s="182">
        <v>435.9</v>
      </c>
      <c r="F26" s="178">
        <v>490.45</v>
      </c>
      <c r="G26" s="178">
        <v>491.04</v>
      </c>
      <c r="H26" s="178">
        <v>491.3</v>
      </c>
      <c r="I26" s="178">
        <v>537.62</v>
      </c>
      <c r="J26" s="178">
        <v>538.9</v>
      </c>
      <c r="K26" s="178">
        <v>539.29999999999995</v>
      </c>
      <c r="L26" s="178">
        <v>566.20000000000005</v>
      </c>
      <c r="M26" s="178">
        <v>568.15</v>
      </c>
      <c r="N26" s="178">
        <v>568.70000000000005</v>
      </c>
      <c r="O26" s="178">
        <v>595.6</v>
      </c>
      <c r="P26" s="178">
        <v>598.20000000000005</v>
      </c>
      <c r="Q26" s="178">
        <v>599.5</v>
      </c>
      <c r="R26" s="178">
        <v>619.4</v>
      </c>
      <c r="S26" s="178">
        <v>622.5</v>
      </c>
      <c r="T26" s="178">
        <v>624.79999999999995</v>
      </c>
      <c r="U26" s="178">
        <v>645.4</v>
      </c>
      <c r="V26" s="178">
        <v>649.1</v>
      </c>
      <c r="W26" s="178">
        <v>652.20000000000005</v>
      </c>
      <c r="X26" s="93">
        <v>672.5</v>
      </c>
      <c r="Y26" s="94">
        <v>677</v>
      </c>
      <c r="Z26" s="95">
        <v>681</v>
      </c>
      <c r="AA26" s="93">
        <v>701.4</v>
      </c>
      <c r="AB26" s="94">
        <v>706.6</v>
      </c>
      <c r="AC26" s="95">
        <v>711.6</v>
      </c>
      <c r="AD26" s="93">
        <v>731.6</v>
      </c>
      <c r="AE26" s="94">
        <v>737.7</v>
      </c>
      <c r="AF26" s="95">
        <v>743.6</v>
      </c>
      <c r="AG26" s="93">
        <v>763.8</v>
      </c>
      <c r="AH26" s="94">
        <v>770.9</v>
      </c>
      <c r="AI26" s="95">
        <v>777.8</v>
      </c>
      <c r="AJ26" s="93">
        <v>797.4</v>
      </c>
      <c r="AK26" s="94">
        <v>805.6</v>
      </c>
      <c r="AL26" s="95">
        <v>814.4</v>
      </c>
    </row>
    <row r="27" spans="1:38" s="49" customFormat="1" ht="33" x14ac:dyDescent="0.25">
      <c r="A27" s="45" t="s">
        <v>30</v>
      </c>
      <c r="B27" s="46" t="s">
        <v>31</v>
      </c>
      <c r="C27" s="96">
        <v>109</v>
      </c>
      <c r="D27" s="28">
        <f>IF((ISERROR(D26/C26)),0,(D26/C26)*100)</f>
        <v>105.14705882352942</v>
      </c>
      <c r="E27" s="29">
        <f>IF((ISERROR(E26/D26)),0,(E26/D26)*100)</f>
        <v>112.89821289821289</v>
      </c>
      <c r="F27" s="30">
        <f>IF((ISERROR(F26/E26)),0,(F26/E26)*100)</f>
        <v>112.51433815095207</v>
      </c>
      <c r="G27" s="31">
        <f>IF((ISERROR(G26/E26)),0,(G26/E26)*100)</f>
        <v>112.64969029593945</v>
      </c>
      <c r="H27" s="29">
        <f>IF((ISERROR(H26/E26)),0,(H26/E26)*100)</f>
        <v>112.70933700389998</v>
      </c>
      <c r="I27" s="32">
        <f>IF((ISERROR(I26/F26)),0,(I26/F26)*100)</f>
        <v>109.61769803241921</v>
      </c>
      <c r="J27" s="31">
        <f>IF((ISERROR(J26/G26)),0,(J26/G26)*100)</f>
        <v>109.74666014988594</v>
      </c>
      <c r="K27" s="29">
        <f>IF((ISERROR(K26/H26)),0,(K26/H26)*100)</f>
        <v>109.76999796458375</v>
      </c>
      <c r="L27" s="32">
        <f t="shared" ref="L27" si="113">IF((ISERROR(L26/I26)),0,(L26/I26)*100)</f>
        <v>105.3160224694022</v>
      </c>
      <c r="M27" s="31">
        <f t="shared" ref="M27" si="114">IF((ISERROR(M26/J26)),0,(M26/J26)*100)</f>
        <v>105.42772313972908</v>
      </c>
      <c r="N27" s="29">
        <f t="shared" ref="N27" si="115">IF((ISERROR(N26/K26)),0,(N26/K26)*100)</f>
        <v>105.4515112182459</v>
      </c>
      <c r="O27" s="32">
        <f t="shared" ref="O27" si="116">IF((ISERROR(O26/L26)),0,(O26/L26)*100)</f>
        <v>105.19251148004238</v>
      </c>
      <c r="P27" s="31">
        <f t="shared" ref="P27" si="117">IF((ISERROR(P26/M26)),0,(P26/M26)*100)</f>
        <v>105.28909618938663</v>
      </c>
      <c r="Q27" s="29">
        <f t="shared" ref="Q27" si="118">IF((ISERROR(Q26/N26)),0,(Q26/N26)*100)</f>
        <v>105.41586073500966</v>
      </c>
      <c r="R27" s="32">
        <f t="shared" ref="R27" si="119">IF((ISERROR(R26/O26)),0,(R26/O26)*100)</f>
        <v>103.99597044996641</v>
      </c>
      <c r="S27" s="31">
        <f t="shared" ref="S27" si="120">IF((ISERROR(S26/P26)),0,(S26/P26)*100)</f>
        <v>104.06218655967902</v>
      </c>
      <c r="T27" s="29">
        <f t="shared" ref="T27" si="121">IF((ISERROR(T26/Q26)),0,(T26/Q26)*100)</f>
        <v>104.22018348623851</v>
      </c>
      <c r="U27" s="32">
        <f t="shared" ref="U27" si="122">IF((ISERROR(U26/R26)),0,(U26/R26)*100)</f>
        <v>104.19761059089441</v>
      </c>
      <c r="V27" s="31">
        <f t="shared" ref="V27" si="123">IF((ISERROR(V26/S26)),0,(V26/S26)*100)</f>
        <v>104.27309236947791</v>
      </c>
      <c r="W27" s="29">
        <f t="shared" ref="W27" si="124">IF((ISERROR(W26/T26)),0,(W26/T26)*100)</f>
        <v>104.38540332906531</v>
      </c>
      <c r="X27" s="32">
        <f t="shared" ref="X27" si="125">IF((ISERROR(X26/U26)),0,(X26/U26)*100)</f>
        <v>104.19894638983575</v>
      </c>
      <c r="Y27" s="31">
        <f t="shared" ref="Y27" si="126">IF((ISERROR(Y26/V26)),0,(Y26/V26)*100)</f>
        <v>104.29825912802342</v>
      </c>
      <c r="Z27" s="29">
        <f t="shared" ref="Z27" si="127">IF((ISERROR(Z26/W26)),0,(Z26/W26)*100)</f>
        <v>104.41582336706531</v>
      </c>
      <c r="AA27" s="32">
        <f t="shared" ref="AA27" si="128">IF((ISERROR(AA26/X26)),0,(AA26/X26)*100)</f>
        <v>104.29739776951672</v>
      </c>
      <c r="AB27" s="31">
        <f t="shared" ref="AB27" si="129">IF((ISERROR(AB26/Y26)),0,(AB26/Y26)*100)</f>
        <v>104.37223042836041</v>
      </c>
      <c r="AC27" s="29">
        <f t="shared" ref="AC27" si="130">IF((ISERROR(AC26/Z26)),0,(AC26/Z26)*100)</f>
        <v>104.49339207048457</v>
      </c>
      <c r="AD27" s="32">
        <f t="shared" ref="AD27" si="131">IF((ISERROR(AD26/AA26)),0,(AD26/AA26)*100)</f>
        <v>104.30567436555461</v>
      </c>
      <c r="AE27" s="31">
        <f t="shared" ref="AE27" si="132">IF((ISERROR(AE26/AB26)),0,(AE26/AB26)*100)</f>
        <v>104.40135861873763</v>
      </c>
      <c r="AF27" s="29">
        <f t="shared" ref="AF27" si="133">IF((ISERROR(AF26/AC26)),0,(AF26/AC26)*100)</f>
        <v>104.49690837549186</v>
      </c>
      <c r="AG27" s="32">
        <f t="shared" ref="AG27" si="134">IF((ISERROR(AG26/AD26)),0,(AG26/AD26)*100)</f>
        <v>104.40131219245488</v>
      </c>
      <c r="AH27" s="31">
        <f t="shared" ref="AH27" si="135">IF((ISERROR(AH26/AE26)),0,(AH26/AE26)*100)</f>
        <v>104.50047444760742</v>
      </c>
      <c r="AI27" s="29">
        <f t="shared" ref="AI27" si="136">IF((ISERROR(AI26/AF26)),0,(AI26/AF26)*100)</f>
        <v>104.5992469069392</v>
      </c>
      <c r="AJ27" s="32">
        <f t="shared" ref="AJ27" si="137">IF((ISERROR(AJ26/AG26)),0,(AJ26/AG26)*100)</f>
        <v>104.39905734485468</v>
      </c>
      <c r="AK27" s="31">
        <f t="shared" ref="AK27" si="138">IF((ISERROR(AK26/AH26)),0,(AK26/AH26)*100)</f>
        <v>104.50123232585291</v>
      </c>
      <c r="AL27" s="29">
        <f t="shared" ref="AL27" si="139">IF((ISERROR(AL26/AI26)),0,(AL26/AI26)*100)</f>
        <v>104.70557984057598</v>
      </c>
    </row>
    <row r="28" spans="1:38" s="49" customFormat="1" x14ac:dyDescent="0.25">
      <c r="A28" s="45" t="s">
        <v>32</v>
      </c>
      <c r="B28" s="46" t="s">
        <v>27</v>
      </c>
      <c r="C28" s="193">
        <v>110.7</v>
      </c>
      <c r="D28" s="194">
        <v>106.2</v>
      </c>
      <c r="E28" s="195">
        <v>112.9</v>
      </c>
      <c r="F28" s="193">
        <v>112.4</v>
      </c>
      <c r="G28" s="195">
        <v>112.2</v>
      </c>
      <c r="H28" s="91">
        <v>112</v>
      </c>
      <c r="I28" s="193">
        <v>109.4</v>
      </c>
      <c r="J28" s="195">
        <v>109.2</v>
      </c>
      <c r="K28" s="91">
        <v>109</v>
      </c>
      <c r="L28" s="193">
        <v>105</v>
      </c>
      <c r="M28" s="195">
        <v>104.8</v>
      </c>
      <c r="N28" s="91">
        <v>104.6</v>
      </c>
      <c r="O28" s="100">
        <v>103.9</v>
      </c>
      <c r="P28" s="98">
        <v>103.8</v>
      </c>
      <c r="Q28" s="99">
        <v>103.7</v>
      </c>
      <c r="R28" s="100">
        <v>103.9</v>
      </c>
      <c r="S28" s="98">
        <v>103.8</v>
      </c>
      <c r="T28" s="99">
        <v>103.7</v>
      </c>
      <c r="U28" s="100">
        <v>103.9</v>
      </c>
      <c r="V28" s="98">
        <v>103.8</v>
      </c>
      <c r="W28" s="99">
        <v>103.7</v>
      </c>
      <c r="X28" s="100">
        <v>103.9</v>
      </c>
      <c r="Y28" s="98">
        <v>103.8</v>
      </c>
      <c r="Z28" s="99">
        <v>103.7</v>
      </c>
      <c r="AA28" s="100">
        <v>103.9</v>
      </c>
      <c r="AB28" s="98">
        <v>103.8</v>
      </c>
      <c r="AC28" s="99">
        <v>103.7</v>
      </c>
      <c r="AD28" s="100">
        <v>103.9</v>
      </c>
      <c r="AE28" s="98">
        <v>103.8</v>
      </c>
      <c r="AF28" s="99">
        <v>103.7</v>
      </c>
      <c r="AG28" s="100">
        <v>103.9</v>
      </c>
      <c r="AH28" s="98">
        <v>103.8</v>
      </c>
      <c r="AI28" s="99">
        <v>103.7</v>
      </c>
      <c r="AJ28" s="100">
        <v>103.9</v>
      </c>
      <c r="AK28" s="98">
        <v>103.8</v>
      </c>
      <c r="AL28" s="99">
        <v>103.7</v>
      </c>
    </row>
    <row r="29" spans="1:38" ht="33" x14ac:dyDescent="0.25">
      <c r="A29" s="45" t="s">
        <v>33</v>
      </c>
      <c r="B29" s="34" t="s">
        <v>34</v>
      </c>
      <c r="C29" s="97">
        <v>98.5</v>
      </c>
      <c r="D29" s="53">
        <f>IF(ISERROR(((D26/C26)/(D28/100))*100),0,(((D26/C26)/(D28/100))*100))</f>
        <v>99.008529965658582</v>
      </c>
      <c r="E29" s="54">
        <f>IF(ISERROR(((E26/D26)/(E28/100))*100),0,(((E26/D26)/(E28/100))*100))</f>
        <v>99.998417093191222</v>
      </c>
      <c r="F29" s="43">
        <f>IF(ISERROR(((F26/E26)/(F28/100))*100),0,(((F26/E26)/(F28/100))*100))</f>
        <v>100.10172433358724</v>
      </c>
      <c r="G29" s="44">
        <f>IF(ISERROR(((G26/E26)/(G28/100))*100),0,(((G26/E26)/(G28/100))*100))</f>
        <v>100.40079349014211</v>
      </c>
      <c r="H29" s="42">
        <f>IF(ISERROR(((H26/E26)/(H28/100))*100),0,(((H26/E26)/(H28/100))*100))</f>
        <v>100.63333661062497</v>
      </c>
      <c r="I29" s="40">
        <f>IF(ISERROR(((I26/F26)/(I28/100))*100),0,(((I26/F26)/(I28/100))*100))</f>
        <v>100.19899271701938</v>
      </c>
      <c r="J29" s="44">
        <f>IF(ISERROR(((J26/G26)/(J28/100))*100),0,(((J26/G26)/(J28/100))*100))</f>
        <v>100.50060453286258</v>
      </c>
      <c r="K29" s="42">
        <f>IF(ISERROR(((K26/H26)/(K28/100))*100),0,(((K26/H26)/(K28/100))*100))</f>
        <v>100.70642015099426</v>
      </c>
      <c r="L29" s="40">
        <f t="shared" ref="L29" si="140">IF(ISERROR(((L26/I26)/(L28/100))*100),0,(((L26/I26)/(L28/100))*100))</f>
        <v>100.30097378038303</v>
      </c>
      <c r="M29" s="44">
        <f t="shared" ref="M29" si="141">IF(ISERROR(((M26/J26)/(M28/100))*100),0,(((M26/J26)/(M28/100))*100))</f>
        <v>100.59897246157354</v>
      </c>
      <c r="N29" s="42">
        <f t="shared" ref="N29" si="142">IF(ISERROR(((N26/K26)/(N28/100))*100),0,(((N26/K26)/(N28/100))*100))</f>
        <v>100.81406426218538</v>
      </c>
      <c r="O29" s="40">
        <f t="shared" ref="O29" si="143">IF(ISERROR(((O26/L26)/(O28/100))*100),0,(((O26/L26)/(O28/100))*100))</f>
        <v>101.24399564970392</v>
      </c>
      <c r="P29" s="44">
        <f t="shared" ref="P29" si="144">IF(ISERROR(((P26/M26)/(P28/100))*100),0,(((P26/M26)/(P28/100))*100))</f>
        <v>101.43458207070002</v>
      </c>
      <c r="Q29" s="42">
        <f t="shared" ref="Q29" si="145">IF(ISERROR(((Q26/N26)/(Q28/100))*100),0,(((Q26/N26)/(Q28/100))*100))</f>
        <v>101.65463908872678</v>
      </c>
      <c r="R29" s="40">
        <f t="shared" ref="R29" si="146">IF(ISERROR(((R26/O26)/(R28/100))*100),0,(((R26/O26)/(R28/100))*100))</f>
        <v>100.09236809428911</v>
      </c>
      <c r="S29" s="44">
        <f t="shared" ref="S29" si="147">IF(ISERROR(((S26/P26)/(S28/100))*100),0,(((S26/P26)/(S28/100))*100))</f>
        <v>100.25258820778326</v>
      </c>
      <c r="T29" s="42">
        <f t="shared" ref="T29" si="148">IF(ISERROR(((T26/Q26)/(T28/100))*100),0,(((T26/Q26)/(T28/100))*100))</f>
        <v>100.50162341970928</v>
      </c>
      <c r="U29" s="40">
        <f t="shared" ref="U29" si="149">IF(ISERROR(((U26/R26)/(U28/100))*100),0,(((U26/R26)/(U28/100))*100))</f>
        <v>100.28643945225639</v>
      </c>
      <c r="V29" s="44">
        <f t="shared" ref="V29" si="150">IF(ISERROR(((V26/S26)/(V28/100))*100),0,(((V26/S26)/(V28/100))*100))</f>
        <v>100.45577299564346</v>
      </c>
      <c r="W29" s="42">
        <f t="shared" ref="W29" si="151">IF(ISERROR(((W26/T26)/(W28/100))*100),0,(((W26/T26)/(W28/100))*100))</f>
        <v>100.66094824403599</v>
      </c>
      <c r="X29" s="40">
        <f t="shared" ref="X29" si="152">IF(ISERROR(((X26/U26)/(X28/100))*100),0,(((X26/U26)/(X28/100))*100))</f>
        <v>100.28772511052526</v>
      </c>
      <c r="Y29" s="44">
        <f t="shared" ref="Y29" si="153">IF(ISERROR(((Y26/V26)/(Y28/100))*100),0,(((Y26/V26)/(Y28/100))*100))</f>
        <v>100.48001842776821</v>
      </c>
      <c r="Z29" s="42">
        <f t="shared" ref="Z29" si="154">IF(ISERROR(((Z26/W26)/(Z28/100))*100),0,(((Z26/W26)/(Z28/100))*100))</f>
        <v>100.69028289977371</v>
      </c>
      <c r="AA29" s="40">
        <f t="shared" ref="AA29" si="155">IF(ISERROR(((AA26/X26)/(AA28/100))*100),0,(((AA26/X26)/(AA28/100))*100))</f>
        <v>100.38248101012195</v>
      </c>
      <c r="AB29" s="44">
        <f t="shared" ref="AB29" si="156">IF(ISERROR(((AB26/Y26)/(AB28/100))*100),0,(((AB26/Y26)/(AB28/100))*100))</f>
        <v>100.55128172289056</v>
      </c>
      <c r="AC29" s="42">
        <f t="shared" ref="AC29" si="157">IF(ISERROR(((AC26/Z26)/(AC28/100))*100),0,(((AC26/Z26)/(AC28/100))*100))</f>
        <v>100.76508396382313</v>
      </c>
      <c r="AD29" s="40">
        <f t="shared" ref="AD29" si="158">IF(ISERROR(((AD26/AA26)/(AD28/100))*100),0,(((AD26/AA26)/(AD28/100))*100))</f>
        <v>100.39044693508623</v>
      </c>
      <c r="AE29" s="44">
        <f t="shared" ref="AE29" si="159">IF(ISERROR(((AE26/AB26)/(AE28/100))*100),0,(((AE26/AB26)/(AE28/100))*100))</f>
        <v>100.57934356333105</v>
      </c>
      <c r="AF29" s="42">
        <f t="shared" ref="AF29" si="160">IF(ISERROR(((AF26/AC26)/(AF28/100))*100),0,(((AF26/AC26)/(AF28/100))*100))</f>
        <v>100.76847480761029</v>
      </c>
      <c r="AG29" s="40">
        <f t="shared" ref="AG29" si="161">IF(ISERROR(((AG26/AD26)/(AG28/100))*100),0,(((AG26/AD26)/(AG28/100))*100))</f>
        <v>100.48249489167938</v>
      </c>
      <c r="AH29" s="44">
        <f t="shared" ref="AH29" si="162">IF(ISERROR(((AH26/AE26)/(AH28/100))*100),0,(((AH26/AE26)/(AH28/100))*100))</f>
        <v>100.67483087438094</v>
      </c>
      <c r="AI29" s="42">
        <f t="shared" ref="AI29" si="163">IF(ISERROR(((AI26/AF26)/(AI28/100))*100),0,(((AI26/AF26)/(AI28/100))*100))</f>
        <v>100.86716191604552</v>
      </c>
      <c r="AJ29" s="40">
        <f t="shared" ref="AJ29" si="164">IF(ISERROR(((AJ26/AG26)/(AJ28/100))*100),0,(((AJ26/AG26)/(AJ28/100))*100))</f>
        <v>100.48032468224703</v>
      </c>
      <c r="AK29" s="44">
        <f t="shared" ref="AK29" si="165">IF(ISERROR(((AK26/AH26)/(AK28/100))*100),0,(((AK26/AH26)/(AK28/100))*100))</f>
        <v>100.67556100756543</v>
      </c>
      <c r="AL29" s="42">
        <f t="shared" ref="AL29" si="166">IF(ISERROR(((AL26/AI26)/(AL28/100))*100),0,(((AL26/AI26)/(AL28/100))*100))</f>
        <v>100.96970090701637</v>
      </c>
    </row>
    <row r="30" spans="1:38" ht="66" x14ac:dyDescent="0.25">
      <c r="A30" s="39" t="s">
        <v>39</v>
      </c>
      <c r="B30" s="34" t="s">
        <v>68</v>
      </c>
      <c r="C30" s="185">
        <v>48.1</v>
      </c>
      <c r="D30" s="183">
        <v>56.73</v>
      </c>
      <c r="E30" s="184">
        <v>60.42</v>
      </c>
      <c r="F30" s="183">
        <v>63.57</v>
      </c>
      <c r="G30" s="183">
        <v>63.65</v>
      </c>
      <c r="H30" s="183">
        <v>63.72</v>
      </c>
      <c r="I30" s="183">
        <v>66.84</v>
      </c>
      <c r="J30" s="183">
        <v>66.98</v>
      </c>
      <c r="K30" s="183">
        <v>67.099999999999994</v>
      </c>
      <c r="L30" s="183">
        <v>70.27</v>
      </c>
      <c r="M30" s="183">
        <v>70.489999999999995</v>
      </c>
      <c r="N30" s="183">
        <v>70.650000000000006</v>
      </c>
      <c r="O30" s="183">
        <v>73.900000000000006</v>
      </c>
      <c r="P30" s="183">
        <v>74.2</v>
      </c>
      <c r="Q30" s="183">
        <v>74.5</v>
      </c>
      <c r="R30" s="183">
        <v>77.8</v>
      </c>
      <c r="S30" s="183">
        <v>78.2</v>
      </c>
      <c r="T30" s="183">
        <v>78.599999999999994</v>
      </c>
      <c r="U30" s="183">
        <v>81.8</v>
      </c>
      <c r="V30" s="183">
        <v>82.3</v>
      </c>
      <c r="W30" s="183">
        <v>82.8</v>
      </c>
      <c r="X30" s="170">
        <v>86</v>
      </c>
      <c r="Y30" s="171">
        <v>86.6</v>
      </c>
      <c r="Z30" s="172">
        <v>87.2</v>
      </c>
      <c r="AA30" s="170">
        <v>90.5</v>
      </c>
      <c r="AB30" s="171">
        <v>91.2</v>
      </c>
      <c r="AC30" s="172">
        <v>91.9</v>
      </c>
      <c r="AD30" s="170">
        <v>95.2</v>
      </c>
      <c r="AE30" s="171">
        <v>96</v>
      </c>
      <c r="AF30" s="172">
        <v>96.9</v>
      </c>
      <c r="AG30" s="170">
        <v>100.15</v>
      </c>
      <c r="AH30" s="171">
        <v>101.1</v>
      </c>
      <c r="AI30" s="172">
        <v>102.1</v>
      </c>
      <c r="AJ30" s="170">
        <v>105.4</v>
      </c>
      <c r="AK30" s="171">
        <v>106.5</v>
      </c>
      <c r="AL30" s="172">
        <v>107.7</v>
      </c>
    </row>
    <row r="31" spans="1:38" s="49" customFormat="1" ht="33" x14ac:dyDescent="0.25">
      <c r="A31" s="45" t="s">
        <v>30</v>
      </c>
      <c r="B31" s="46" t="s">
        <v>31</v>
      </c>
      <c r="C31" s="101">
        <v>103.4</v>
      </c>
      <c r="D31" s="28">
        <f>IF((ISERROR(D30/C30)),0,(D30/C30)*100)</f>
        <v>117.94178794178794</v>
      </c>
      <c r="E31" s="29">
        <f>IF((ISERROR(E30/D30)),0,(E30/D30)*100)</f>
        <v>106.50449497620306</v>
      </c>
      <c r="F31" s="30">
        <f>IF((ISERROR(F30/E30)),0,(F30/E30)*100)</f>
        <v>105.21350546176762</v>
      </c>
      <c r="G31" s="31">
        <f>IF((ISERROR(G30/E30)),0,(G30/E30)*100)</f>
        <v>105.34591194968553</v>
      </c>
      <c r="H31" s="29">
        <f>IF((ISERROR(H30/E30)),0,(H30/E30)*100)</f>
        <v>105.46176762661371</v>
      </c>
      <c r="I31" s="32">
        <f>IF((ISERROR(I30/F30)),0,(I30/F30)*100)</f>
        <v>105.14393581878245</v>
      </c>
      <c r="J31" s="31">
        <f>IF((ISERROR(J30/G30)),0,(J30/G30)*100)</f>
        <v>105.23173605655931</v>
      </c>
      <c r="K31" s="29">
        <f>IF((ISERROR(K30/H30)),0,(K30/H30)*100)</f>
        <v>105.30445699937225</v>
      </c>
      <c r="L31" s="32">
        <f t="shared" ref="L31" si="167">IF((ISERROR(L30/I30)),0,(L30/I30)*100)</f>
        <v>105.13165769000597</v>
      </c>
      <c r="M31" s="31">
        <f t="shared" ref="M31" si="168">IF((ISERROR(M30/J30)),0,(M30/J30)*100)</f>
        <v>105.24037025977901</v>
      </c>
      <c r="N31" s="29">
        <f t="shared" ref="N31" si="169">IF((ISERROR(N30/K30)),0,(N30/K30)*100)</f>
        <v>105.29061102831596</v>
      </c>
      <c r="O31" s="32">
        <f t="shared" ref="O31" si="170">IF((ISERROR(O30/L30)),0,(O30/L30)*100)</f>
        <v>105.16578909918886</v>
      </c>
      <c r="P31" s="31">
        <f t="shared" ref="P31" si="171">IF((ISERROR(P30/M30)),0,(P30/M30)*100)</f>
        <v>105.26315789473686</v>
      </c>
      <c r="Q31" s="29">
        <f t="shared" ref="Q31" si="172">IF((ISERROR(Q30/N30)),0,(Q30/N30)*100)</f>
        <v>105.44939844302901</v>
      </c>
      <c r="R31" s="32">
        <f t="shared" ref="R31" si="173">IF((ISERROR(R30/O30)),0,(R30/O30)*100)</f>
        <v>105.27740189445196</v>
      </c>
      <c r="S31" s="31">
        <f t="shared" ref="S31" si="174">IF((ISERROR(S30/P30)),0,(S30/P30)*100)</f>
        <v>105.39083557951483</v>
      </c>
      <c r="T31" s="29">
        <f t="shared" ref="T31" si="175">IF((ISERROR(T30/Q30)),0,(T30/Q30)*100)</f>
        <v>105.50335570469798</v>
      </c>
      <c r="U31" s="32">
        <f t="shared" ref="U31" si="176">IF((ISERROR(U30/R30)),0,(U30/R30)*100)</f>
        <v>105.1413881748072</v>
      </c>
      <c r="V31" s="31">
        <f t="shared" ref="V31" si="177">IF((ISERROR(V30/S30)),0,(V30/S30)*100)</f>
        <v>105.24296675191816</v>
      </c>
      <c r="W31" s="29">
        <f t="shared" ref="W31" si="178">IF((ISERROR(W30/T30)),0,(W30/T30)*100)</f>
        <v>105.34351145038168</v>
      </c>
      <c r="X31" s="32">
        <f t="shared" ref="X31" si="179">IF((ISERROR(X30/U30)),0,(X30/U30)*100)</f>
        <v>105.13447432762837</v>
      </c>
      <c r="Y31" s="31">
        <f t="shared" ref="Y31" si="180">IF((ISERROR(Y30/V30)),0,(Y30/V30)*100)</f>
        <v>105.22478736330498</v>
      </c>
      <c r="Z31" s="29">
        <f t="shared" ref="Z31" si="181">IF((ISERROR(Z30/W30)),0,(Z30/W30)*100)</f>
        <v>105.31400966183575</v>
      </c>
      <c r="AA31" s="32">
        <f t="shared" ref="AA31" si="182">IF((ISERROR(AA30/X30)),0,(AA30/X30)*100)</f>
        <v>105.23255813953489</v>
      </c>
      <c r="AB31" s="31">
        <f t="shared" ref="AB31" si="183">IF((ISERROR(AB30/Y30)),0,(AB30/Y30)*100)</f>
        <v>105.31177829099308</v>
      </c>
      <c r="AC31" s="29">
        <f t="shared" ref="AC31" si="184">IF((ISERROR(AC30/Z30)),0,(AC30/Z30)*100)</f>
        <v>105.38990825688073</v>
      </c>
      <c r="AD31" s="32">
        <f t="shared" ref="AD31" si="185">IF((ISERROR(AD30/AA30)),0,(AD30/AA30)*100)</f>
        <v>105.19337016574586</v>
      </c>
      <c r="AE31" s="31">
        <f t="shared" ref="AE31" si="186">IF((ISERROR(AE30/AB30)),0,(AE30/AB30)*100)</f>
        <v>105.26315789473684</v>
      </c>
      <c r="AF31" s="29">
        <f t="shared" ref="AF31" si="187">IF((ISERROR(AF30/AC30)),0,(AF30/AC30)*100)</f>
        <v>105.44069640914037</v>
      </c>
      <c r="AG31" s="32">
        <f t="shared" ref="AG31" si="188">IF((ISERROR(AG30/AD30)),0,(AG30/AD30)*100)</f>
        <v>105.19957983193278</v>
      </c>
      <c r="AH31" s="31">
        <f t="shared" ref="AH31" si="189">IF((ISERROR(AH30/AE30)),0,(AH30/AE30)*100)</f>
        <v>105.31249999999999</v>
      </c>
      <c r="AI31" s="29">
        <f t="shared" ref="AI31" si="190">IF((ISERROR(AI30/AF30)),0,(AI30/AF30)*100)</f>
        <v>105.36635706914343</v>
      </c>
      <c r="AJ31" s="32">
        <f t="shared" ref="AJ31" si="191">IF((ISERROR(AJ30/AG30)),0,(AJ30/AG30)*100)</f>
        <v>105.24213679480778</v>
      </c>
      <c r="AK31" s="31">
        <f t="shared" ref="AK31" si="192">IF((ISERROR(AK30/AH30)),0,(AK30/AH30)*100)</f>
        <v>105.34124629080119</v>
      </c>
      <c r="AL31" s="29">
        <f t="shared" ref="AL31" si="193">IF((ISERROR(AL30/AI30)),0,(AL30/AI30)*100)</f>
        <v>105.48481880509306</v>
      </c>
    </row>
    <row r="32" spans="1:38" s="49" customFormat="1" x14ac:dyDescent="0.25">
      <c r="A32" s="45" t="s">
        <v>32</v>
      </c>
      <c r="B32" s="46" t="s">
        <v>27</v>
      </c>
      <c r="C32" s="193">
        <v>114.4</v>
      </c>
      <c r="D32" s="194">
        <v>110.6</v>
      </c>
      <c r="E32" s="195">
        <v>104.4</v>
      </c>
      <c r="F32" s="193">
        <v>104.5</v>
      </c>
      <c r="G32" s="195">
        <v>104.3</v>
      </c>
      <c r="H32" s="91">
        <v>104.1</v>
      </c>
      <c r="I32" s="193">
        <v>104.3</v>
      </c>
      <c r="J32" s="195">
        <v>104.1</v>
      </c>
      <c r="K32" s="91">
        <v>103.9</v>
      </c>
      <c r="L32" s="193">
        <v>104.2</v>
      </c>
      <c r="M32" s="195">
        <v>104</v>
      </c>
      <c r="N32" s="104">
        <v>103.8</v>
      </c>
      <c r="O32" s="105">
        <v>104</v>
      </c>
      <c r="P32" s="103"/>
      <c r="Q32" s="104"/>
      <c r="R32" s="105">
        <v>104</v>
      </c>
      <c r="S32" s="103"/>
      <c r="T32" s="104"/>
      <c r="U32" s="105">
        <v>104</v>
      </c>
      <c r="V32" s="103"/>
      <c r="W32" s="104"/>
      <c r="X32" s="105">
        <v>104</v>
      </c>
      <c r="Y32" s="103"/>
      <c r="Z32" s="104"/>
      <c r="AA32" s="105">
        <v>104</v>
      </c>
      <c r="AB32" s="103"/>
      <c r="AC32" s="104"/>
      <c r="AD32" s="105">
        <v>104</v>
      </c>
      <c r="AE32" s="103"/>
      <c r="AF32" s="104"/>
      <c r="AG32" s="105">
        <v>104</v>
      </c>
      <c r="AH32" s="103"/>
      <c r="AI32" s="104"/>
      <c r="AJ32" s="105">
        <v>104</v>
      </c>
      <c r="AK32" s="103"/>
      <c r="AL32" s="104"/>
    </row>
    <row r="33" spans="1:38" ht="33" x14ac:dyDescent="0.25">
      <c r="A33" s="45" t="s">
        <v>33</v>
      </c>
      <c r="B33" s="34" t="s">
        <v>34</v>
      </c>
      <c r="C33" s="102">
        <v>90.3</v>
      </c>
      <c r="D33" s="53">
        <f>IF(ISERROR(((D30/C30)/(D32/100))*100),0,(((D30/C30)/(D32/100))*100))</f>
        <v>106.63814461282817</v>
      </c>
      <c r="E33" s="54">
        <f>IF(ISERROR(((E30/D30)/(E32/100))*100),0,(((E30/D30)/(E32/100))*100))</f>
        <v>102.01579978563511</v>
      </c>
      <c r="F33" s="43">
        <f>IF(ISERROR(((F30/E30)/(F32/100))*100),0,(((F30/E30)/(F32/100))*100))</f>
        <v>100.68278034618912</v>
      </c>
      <c r="G33" s="44">
        <f>IF(ISERROR(((G30/E30)/(G32/100))*100),0,(((G30/E30)/(G32/100))*100))</f>
        <v>101.00279189806858</v>
      </c>
      <c r="H33" s="42">
        <f>IF(ISERROR(((H30/E30)/(H32/100))*100),0,(((H30/E30)/(H32/100))*100))</f>
        <v>101.30813412739069</v>
      </c>
      <c r="I33" s="40">
        <f>IF(ISERROR(((I30/F30)/(I32/100))*100),0,(((I30/F30)/(I32/100))*100))</f>
        <v>100.80914268339643</v>
      </c>
      <c r="J33" s="44">
        <f>IF(ISERROR(((J30/G30)/(J32/100))*100),0,(((J30/G30)/(J32/100))*100))</f>
        <v>101.08716239823181</v>
      </c>
      <c r="K33" s="42">
        <f>IF(ISERROR(((K30/H30)/(K32/100))*100),0,(((K30/H30)/(K32/100))*100))</f>
        <v>101.35173917167684</v>
      </c>
      <c r="L33" s="40">
        <f t="shared" ref="L33" si="194">IF(ISERROR(((L30/I30)/(L32/100))*100),0,(((L30/I30)/(L32/100))*100))</f>
        <v>100.89410526871974</v>
      </c>
      <c r="M33" s="44">
        <f t="shared" ref="M33" si="195">IF(ISERROR(((M30/J30)/(M32/100))*100),0,(((M30/J30)/(M32/100))*100))</f>
        <v>101.19266371132598</v>
      </c>
      <c r="N33" s="42">
        <f t="shared" ref="N33" si="196">IF(ISERROR(((N30/K30)/(N32/100))*100),0,(((N30/K30)/(N32/100))*100))</f>
        <v>101.43604145309824</v>
      </c>
      <c r="O33" s="40">
        <f t="shared" ref="O33" si="197">IF(ISERROR(((O30/L30)/(O32/100))*100),0,(((O30/L30)/(O32/100))*100))</f>
        <v>101.12095105691236</v>
      </c>
      <c r="P33" s="44">
        <f t="shared" ref="P33" si="198">IF(ISERROR(((P30/M30)/(P32/100))*100),0,(((P30/M30)/(P32/100))*100))</f>
        <v>0</v>
      </c>
      <c r="Q33" s="42">
        <f t="shared" ref="Q33" si="199">IF(ISERROR(((Q30/N30)/(Q32/100))*100),0,(((Q30/N30)/(Q32/100))*100))</f>
        <v>0</v>
      </c>
      <c r="R33" s="40">
        <f t="shared" ref="R33" si="200">IF(ISERROR(((R30/O30)/(R32/100))*100),0,(((R30/O30)/(R32/100))*100))</f>
        <v>101.22827105235766</v>
      </c>
      <c r="S33" s="44">
        <f t="shared" ref="S33" si="201">IF(ISERROR(((S30/P30)/(S32/100))*100),0,(((S30/P30)/(S32/100))*100))</f>
        <v>0</v>
      </c>
      <c r="T33" s="42">
        <f t="shared" ref="T33" si="202">IF(ISERROR(((T30/Q30)/(T32/100))*100),0,(((T30/Q30)/(T32/100))*100))</f>
        <v>0</v>
      </c>
      <c r="U33" s="40">
        <f t="shared" ref="U33" si="203">IF(ISERROR(((U30/R30)/(U32/100))*100),0,(((U30/R30)/(U32/100))*100))</f>
        <v>101.09748862962232</v>
      </c>
      <c r="V33" s="44">
        <f t="shared" ref="V33" si="204">IF(ISERROR(((V30/S30)/(V32/100))*100),0,(((V30/S30)/(V32/100))*100))</f>
        <v>0</v>
      </c>
      <c r="W33" s="42">
        <f t="shared" ref="W33" si="205">IF(ISERROR(((W30/T30)/(W32/100))*100),0,(((W30/T30)/(W32/100))*100))</f>
        <v>0</v>
      </c>
      <c r="X33" s="40">
        <f t="shared" ref="X33" si="206">IF(ISERROR(((X30/U30)/(X32/100))*100),0,(((X30/U30)/(X32/100))*100))</f>
        <v>101.09084069964265</v>
      </c>
      <c r="Y33" s="44">
        <f t="shared" ref="Y33" si="207">IF(ISERROR(((Y30/V30)/(Y32/100))*100),0,(((Y30/V30)/(Y32/100))*100))</f>
        <v>0</v>
      </c>
      <c r="Z33" s="42">
        <f t="shared" ref="Z33" si="208">IF(ISERROR(((Z30/W30)/(Z32/100))*100),0,(((Z30/W30)/(Z32/100))*100))</f>
        <v>0</v>
      </c>
      <c r="AA33" s="40">
        <f t="shared" ref="AA33" si="209">IF(ISERROR(((AA30/X30)/(AA32/100))*100),0,(((AA30/X30)/(AA32/100))*100))</f>
        <v>101.18515205724508</v>
      </c>
      <c r="AB33" s="44">
        <f t="shared" ref="AB33" si="210">IF(ISERROR(((AB30/Y30)/(AB32/100))*100),0,(((AB30/Y30)/(AB32/100))*100))</f>
        <v>0</v>
      </c>
      <c r="AC33" s="42">
        <f t="shared" ref="AC33" si="211">IF(ISERROR(((AC30/Z30)/(AC32/100))*100),0,(((AC30/Z30)/(AC32/100))*100))</f>
        <v>0</v>
      </c>
      <c r="AD33" s="40">
        <f t="shared" ref="AD33" si="212">IF(ISERROR(((AD30/AA30)/(AD32/100))*100),0,(((AD30/AA30)/(AD32/100))*100))</f>
        <v>101.14747131321718</v>
      </c>
      <c r="AE33" s="44">
        <f t="shared" ref="AE33" si="213">IF(ISERROR(((AE30/AB30)/(AE32/100))*100),0,(((AE30/AB30)/(AE32/100))*100))</f>
        <v>0</v>
      </c>
      <c r="AF33" s="42">
        <f t="shared" ref="AF33" si="214">IF(ISERROR(((AF30/AC30)/(AF32/100))*100),0,(((AF30/AC30)/(AF32/100))*100))</f>
        <v>0</v>
      </c>
      <c r="AG33" s="40">
        <f t="shared" ref="AG33" si="215">IF(ISERROR(((AG30/AD30)/(AG32/100))*100),0,(((AG30/AD30)/(AG32/100))*100))</f>
        <v>101.15344214608922</v>
      </c>
      <c r="AH33" s="44">
        <f t="shared" ref="AH33" si="216">IF(ISERROR(((AH30/AE30)/(AH32/100))*100),0,(((AH30/AE30)/(AH32/100))*100))</f>
        <v>0</v>
      </c>
      <c r="AI33" s="42">
        <f t="shared" ref="AI33" si="217">IF(ISERROR(((AI30/AF30)/(AI32/100))*100),0,(((AI30/AF30)/(AI32/100))*100))</f>
        <v>0</v>
      </c>
      <c r="AJ33" s="40">
        <f t="shared" ref="AJ33" si="218">IF(ISERROR(((AJ30/AG30)/(AJ32/100))*100),0,(((AJ30/AG30)/(AJ32/100))*100))</f>
        <v>101.19436230269979</v>
      </c>
      <c r="AK33" s="44">
        <f t="shared" ref="AK33" si="219">IF(ISERROR(((AK30/AH30)/(AK32/100))*100),0,(((AK30/AH30)/(AK32/100))*100))</f>
        <v>0</v>
      </c>
      <c r="AL33" s="42">
        <f t="shared" ref="AL33" si="220">IF(ISERROR(((AL30/AI30)/(AL32/100))*100),0,(((AL30/AI30)/(AL32/100))*100))</f>
        <v>0</v>
      </c>
    </row>
    <row r="34" spans="1:38" x14ac:dyDescent="0.25">
      <c r="A34" s="57" t="s">
        <v>43</v>
      </c>
      <c r="B34" s="58"/>
      <c r="C34" s="40"/>
      <c r="D34" s="41"/>
      <c r="E34" s="42"/>
      <c r="F34" s="43"/>
      <c r="G34" s="44"/>
      <c r="H34" s="42"/>
      <c r="I34" s="40"/>
      <c r="J34" s="44"/>
      <c r="K34" s="42"/>
      <c r="L34" s="40"/>
      <c r="M34" s="44"/>
      <c r="N34" s="42"/>
      <c r="O34" s="40"/>
      <c r="P34" s="44"/>
      <c r="Q34" s="59"/>
      <c r="R34" s="60"/>
      <c r="S34" s="61"/>
      <c r="T34" s="42"/>
      <c r="U34" s="60"/>
      <c r="V34" s="61"/>
      <c r="W34" s="59"/>
      <c r="X34" s="60"/>
      <c r="Y34" s="61"/>
      <c r="Z34" s="42"/>
      <c r="AA34" s="40"/>
      <c r="AB34" s="44"/>
      <c r="AC34" s="42"/>
      <c r="AD34" s="40"/>
      <c r="AE34" s="44"/>
      <c r="AF34" s="42"/>
      <c r="AG34" s="40"/>
      <c r="AH34" s="44"/>
      <c r="AI34" s="42"/>
      <c r="AJ34" s="40"/>
      <c r="AK34" s="44"/>
      <c r="AL34" s="42"/>
    </row>
    <row r="35" spans="1:38" s="1" customFormat="1" ht="33" x14ac:dyDescent="0.25">
      <c r="A35" s="214" t="s">
        <v>44</v>
      </c>
      <c r="B35" s="62" t="s">
        <v>69</v>
      </c>
      <c r="C35" s="186">
        <v>1102</v>
      </c>
      <c r="D35" s="187">
        <v>1137</v>
      </c>
      <c r="E35" s="188">
        <v>924</v>
      </c>
      <c r="F35" s="186">
        <v>1140</v>
      </c>
      <c r="G35" s="188">
        <v>1190</v>
      </c>
      <c r="H35" s="106">
        <v>1210</v>
      </c>
      <c r="I35" s="186">
        <v>1160</v>
      </c>
      <c r="J35" s="188">
        <v>1250</v>
      </c>
      <c r="K35" s="109">
        <v>1280</v>
      </c>
      <c r="L35" s="186">
        <v>1180</v>
      </c>
      <c r="M35" s="188">
        <v>1280</v>
      </c>
      <c r="N35" s="110">
        <v>1320</v>
      </c>
      <c r="O35" s="107">
        <v>1190</v>
      </c>
      <c r="P35" s="108">
        <v>1295</v>
      </c>
      <c r="Q35" s="110">
        <v>1340</v>
      </c>
      <c r="R35" s="107">
        <v>1202</v>
      </c>
      <c r="S35" s="108">
        <v>1310</v>
      </c>
      <c r="T35" s="110">
        <v>1360</v>
      </c>
      <c r="U35" s="107">
        <v>1215</v>
      </c>
      <c r="V35" s="108">
        <v>1327</v>
      </c>
      <c r="W35" s="110">
        <v>1382</v>
      </c>
      <c r="X35" s="107">
        <v>1230</v>
      </c>
      <c r="Y35" s="108">
        <v>1345</v>
      </c>
      <c r="Z35" s="110">
        <v>1405</v>
      </c>
      <c r="AA35" s="107">
        <v>1246</v>
      </c>
      <c r="AB35" s="108">
        <v>1365</v>
      </c>
      <c r="AC35" s="110">
        <v>1430</v>
      </c>
      <c r="AD35" s="107">
        <v>1263</v>
      </c>
      <c r="AE35" s="108">
        <v>1386</v>
      </c>
      <c r="AF35" s="110">
        <v>1457</v>
      </c>
      <c r="AG35" s="107">
        <v>1282</v>
      </c>
      <c r="AH35" s="108">
        <v>1408</v>
      </c>
      <c r="AI35" s="110">
        <v>1486</v>
      </c>
      <c r="AJ35" s="107">
        <v>1302</v>
      </c>
      <c r="AK35" s="108">
        <v>1432</v>
      </c>
      <c r="AL35" s="110">
        <v>1518</v>
      </c>
    </row>
    <row r="36" spans="1:38" s="63" customFormat="1" x14ac:dyDescent="0.25">
      <c r="A36" s="214"/>
      <c r="B36" s="26" t="s">
        <v>42</v>
      </c>
      <c r="C36" s="111">
        <v>103.2</v>
      </c>
      <c r="D36" s="28">
        <f>IF((ISERROR(D35/C35)),0,(D35/C35)*100)</f>
        <v>103.17604355716878</v>
      </c>
      <c r="E36" s="29">
        <f>IF((ISERROR(E35/D35)),0,(E35/D35)*100)</f>
        <v>81.266490765171511</v>
      </c>
      <c r="F36" s="30">
        <f>IF((ISERROR(F35/E35)),0,(F35/E35)*100)</f>
        <v>123.37662337662339</v>
      </c>
      <c r="G36" s="31">
        <f>IF((ISERROR(G35/E35)),0,(G35/E35)*100)</f>
        <v>128.78787878787878</v>
      </c>
      <c r="H36" s="29">
        <f t="shared" ref="H36:AL36" si="221">IF((ISERROR(H35/E35)),0,(H35/E35)*100)</f>
        <v>130.95238095238096</v>
      </c>
      <c r="I36" s="32">
        <f t="shared" si="221"/>
        <v>101.75438596491229</v>
      </c>
      <c r="J36" s="31">
        <f t="shared" si="221"/>
        <v>105.0420168067227</v>
      </c>
      <c r="K36" s="29">
        <f t="shared" si="221"/>
        <v>105.78512396694215</v>
      </c>
      <c r="L36" s="32">
        <f t="shared" si="221"/>
        <v>101.72413793103448</v>
      </c>
      <c r="M36" s="31">
        <f t="shared" si="221"/>
        <v>102.4</v>
      </c>
      <c r="N36" s="29">
        <f t="shared" si="221"/>
        <v>103.125</v>
      </c>
      <c r="O36" s="32">
        <f t="shared" si="221"/>
        <v>100.84745762711864</v>
      </c>
      <c r="P36" s="31">
        <f t="shared" si="221"/>
        <v>101.171875</v>
      </c>
      <c r="Q36" s="29">
        <f t="shared" si="221"/>
        <v>101.51515151515152</v>
      </c>
      <c r="R36" s="32">
        <f t="shared" si="221"/>
        <v>101.00840336134453</v>
      </c>
      <c r="S36" s="31">
        <f t="shared" si="221"/>
        <v>101.15830115830116</v>
      </c>
      <c r="T36" s="29">
        <f t="shared" si="221"/>
        <v>101.49253731343283</v>
      </c>
      <c r="U36" s="32">
        <f t="shared" si="221"/>
        <v>101.08153078202994</v>
      </c>
      <c r="V36" s="31">
        <f t="shared" si="221"/>
        <v>101.29770992366412</v>
      </c>
      <c r="W36" s="29">
        <f t="shared" si="221"/>
        <v>101.61764705882352</v>
      </c>
      <c r="X36" s="32">
        <f t="shared" si="221"/>
        <v>101.23456790123457</v>
      </c>
      <c r="Y36" s="31">
        <f t="shared" si="221"/>
        <v>101.35644310474754</v>
      </c>
      <c r="Z36" s="29">
        <f t="shared" si="221"/>
        <v>101.66425470332851</v>
      </c>
      <c r="AA36" s="32">
        <f t="shared" si="221"/>
        <v>101.30081300813008</v>
      </c>
      <c r="AB36" s="31">
        <f t="shared" si="221"/>
        <v>101.48698884758365</v>
      </c>
      <c r="AC36" s="29">
        <f t="shared" si="221"/>
        <v>101.77935943060498</v>
      </c>
      <c r="AD36" s="32">
        <f t="shared" si="221"/>
        <v>101.36436597110755</v>
      </c>
      <c r="AE36" s="31">
        <f t="shared" si="221"/>
        <v>101.53846153846153</v>
      </c>
      <c r="AF36" s="29">
        <f t="shared" si="221"/>
        <v>101.88811188811189</v>
      </c>
      <c r="AG36" s="32">
        <f t="shared" si="221"/>
        <v>101.50435471100553</v>
      </c>
      <c r="AH36" s="31">
        <f t="shared" si="221"/>
        <v>101.58730158730158</v>
      </c>
      <c r="AI36" s="29">
        <f t="shared" si="221"/>
        <v>101.99039121482498</v>
      </c>
      <c r="AJ36" s="32">
        <f t="shared" si="221"/>
        <v>101.56006240249611</v>
      </c>
      <c r="AK36" s="31">
        <f t="shared" si="221"/>
        <v>101.70454545454545</v>
      </c>
      <c r="AL36" s="29">
        <f t="shared" si="221"/>
        <v>102.15343203230147</v>
      </c>
    </row>
    <row r="37" spans="1:38" x14ac:dyDescent="0.25">
      <c r="A37" s="16" t="s">
        <v>45</v>
      </c>
      <c r="B37" s="64"/>
      <c r="C37" s="40"/>
      <c r="D37" s="41"/>
      <c r="E37" s="42"/>
      <c r="F37" s="43"/>
      <c r="G37" s="44"/>
      <c r="H37" s="42"/>
      <c r="I37" s="40"/>
      <c r="J37" s="44"/>
      <c r="K37" s="42"/>
      <c r="L37" s="40"/>
      <c r="M37" s="44"/>
      <c r="N37" s="42"/>
      <c r="O37" s="40"/>
      <c r="P37" s="44"/>
      <c r="Q37" s="42"/>
      <c r="R37" s="40"/>
      <c r="S37" s="44"/>
      <c r="T37" s="42"/>
      <c r="U37" s="40"/>
      <c r="V37" s="44"/>
      <c r="W37" s="42"/>
      <c r="X37" s="40"/>
      <c r="Y37" s="44"/>
      <c r="Z37" s="42"/>
      <c r="AA37" s="40"/>
      <c r="AB37" s="44"/>
      <c r="AC37" s="42"/>
      <c r="AD37" s="40"/>
      <c r="AE37" s="44"/>
      <c r="AF37" s="42"/>
      <c r="AG37" s="40"/>
      <c r="AH37" s="44"/>
      <c r="AI37" s="42"/>
      <c r="AJ37" s="40"/>
      <c r="AK37" s="44"/>
      <c r="AL37" s="42"/>
    </row>
    <row r="38" spans="1:38" s="1" customFormat="1" ht="33" x14ac:dyDescent="0.25">
      <c r="A38" s="213" t="s">
        <v>46</v>
      </c>
      <c r="B38" s="68" t="s">
        <v>40</v>
      </c>
      <c r="C38" s="112">
        <v>3342462.4</v>
      </c>
      <c r="D38" s="113">
        <v>3732745</v>
      </c>
      <c r="E38" s="42">
        <f>D38*E39/100*E40/100</f>
        <v>4091443.130775</v>
      </c>
      <c r="F38" s="43">
        <f>E38*F39/100*F40/100</f>
        <v>4445050.1947953599</v>
      </c>
      <c r="G38" s="44">
        <f>E38*G39/100*G40/100</f>
        <v>4471374.5398987662</v>
      </c>
      <c r="H38" s="42">
        <f>E38*H39/100*H40/100</f>
        <v>4475711.4696173882</v>
      </c>
      <c r="I38" s="40">
        <f>F38*I39/100*I40/100</f>
        <v>4764889.336511665</v>
      </c>
      <c r="J38" s="44">
        <f>G38*J39/100*J40/100</f>
        <v>4817293.488428955</v>
      </c>
      <c r="K38" s="42">
        <f>H38*K39/100*K40/100</f>
        <v>4826652.0059500877</v>
      </c>
      <c r="L38" s="40">
        <f t="shared" ref="L38:AL38" si="222">I38*L39/100*L40/100</f>
        <v>5087853.5357404258</v>
      </c>
      <c r="M38" s="44">
        <f>J38*M39/100*M40/100</f>
        <v>5164957.5594888721</v>
      </c>
      <c r="N38" s="42">
        <f t="shared" si="222"/>
        <v>5180035.3325657239</v>
      </c>
      <c r="O38" s="40">
        <f t="shared" si="222"/>
        <v>5432891.4111201977</v>
      </c>
      <c r="P38" s="44">
        <f t="shared" si="222"/>
        <v>5553982.1628695736</v>
      </c>
      <c r="Q38" s="42">
        <f>N38*Q39/100*Q40/100</f>
        <v>5570195.5938145742</v>
      </c>
      <c r="R38" s="40">
        <f t="shared" si="222"/>
        <v>5807217.6293463791</v>
      </c>
      <c r="S38" s="44">
        <f t="shared" si="222"/>
        <v>5892214.1226061676</v>
      </c>
      <c r="T38" s="42">
        <f t="shared" si="222"/>
        <v>5915157.8069395097</v>
      </c>
      <c r="U38" s="40">
        <f t="shared" si="222"/>
        <v>6207514.9477548553</v>
      </c>
      <c r="V38" s="44">
        <f t="shared" si="222"/>
        <v>6263187.9237654516</v>
      </c>
      <c r="W38" s="42">
        <f t="shared" si="222"/>
        <v>6299779.113020136</v>
      </c>
      <c r="X38" s="40">
        <f t="shared" si="222"/>
        <v>6635585.1785520287</v>
      </c>
      <c r="Y38" s="44">
        <f t="shared" si="222"/>
        <v>6657518.2354457248</v>
      </c>
      <c r="Z38" s="42">
        <f t="shared" si="222"/>
        <v>6702901.9784622956</v>
      </c>
      <c r="AA38" s="40">
        <f t="shared" si="222"/>
        <v>7079638.5387007305</v>
      </c>
      <c r="AB38" s="44">
        <f t="shared" si="222"/>
        <v>7090410.0436691102</v>
      </c>
      <c r="AC38" s="42">
        <f t="shared" si="222"/>
        <v>7111001.4625189938</v>
      </c>
      <c r="AD38" s="40">
        <f t="shared" si="222"/>
        <v>7553584.9406740498</v>
      </c>
      <c r="AE38" s="44">
        <f t="shared" si="222"/>
        <v>7558774.1695137182</v>
      </c>
      <c r="AF38" s="42">
        <f t="shared" si="222"/>
        <v>7573358.7776119784</v>
      </c>
      <c r="AG38" s="40">
        <f t="shared" si="222"/>
        <v>8059433.4169811094</v>
      </c>
      <c r="AH38" s="44">
        <f t="shared" si="222"/>
        <v>8073692.9834893309</v>
      </c>
      <c r="AI38" s="42">
        <f t="shared" si="222"/>
        <v>8089255.9775429061</v>
      </c>
      <c r="AJ38" s="40">
        <f t="shared" si="222"/>
        <v>8607732.7912051696</v>
      </c>
      <c r="AK38" s="44">
        <f t="shared" si="222"/>
        <v>8648733.6925453749</v>
      </c>
      <c r="AL38" s="42">
        <f t="shared" si="222"/>
        <v>8656992.3190707788</v>
      </c>
    </row>
    <row r="39" spans="1:38" s="1" customFormat="1" ht="33" x14ac:dyDescent="0.25">
      <c r="A39" s="213"/>
      <c r="B39" s="68" t="s">
        <v>41</v>
      </c>
      <c r="C39" s="112">
        <v>104.1</v>
      </c>
      <c r="D39" s="113">
        <v>103.1</v>
      </c>
      <c r="E39" s="116">
        <v>100.1</v>
      </c>
      <c r="F39" s="117">
        <v>102.3</v>
      </c>
      <c r="G39" s="115">
        <v>103.1</v>
      </c>
      <c r="H39" s="116">
        <v>103.2</v>
      </c>
      <c r="I39" s="114">
        <v>101.8</v>
      </c>
      <c r="J39" s="115">
        <v>102.9</v>
      </c>
      <c r="K39" s="116">
        <v>103</v>
      </c>
      <c r="L39" s="114">
        <v>101.5</v>
      </c>
      <c r="M39" s="115">
        <v>102.6</v>
      </c>
      <c r="N39" s="116">
        <v>102.7</v>
      </c>
      <c r="O39" s="114">
        <v>101.6</v>
      </c>
      <c r="P39" s="115">
        <v>103</v>
      </c>
      <c r="Q39" s="116">
        <v>103</v>
      </c>
      <c r="R39" s="114">
        <v>101.8</v>
      </c>
      <c r="S39" s="115">
        <v>103.1</v>
      </c>
      <c r="T39" s="116">
        <v>103.1</v>
      </c>
      <c r="U39" s="114">
        <v>101.9</v>
      </c>
      <c r="V39" s="115">
        <v>103.2</v>
      </c>
      <c r="W39" s="116">
        <v>103.3</v>
      </c>
      <c r="X39" s="114">
        <v>102</v>
      </c>
      <c r="Y39" s="115">
        <v>103.2</v>
      </c>
      <c r="Z39" s="116">
        <v>103.3</v>
      </c>
      <c r="AA39" s="114">
        <v>102</v>
      </c>
      <c r="AB39" s="115">
        <v>103.3</v>
      </c>
      <c r="AC39" s="116">
        <v>103.4</v>
      </c>
      <c r="AD39" s="114">
        <v>102.1</v>
      </c>
      <c r="AE39" s="115">
        <v>103.3</v>
      </c>
      <c r="AF39" s="116">
        <v>103.4</v>
      </c>
      <c r="AG39" s="114">
        <v>102.2</v>
      </c>
      <c r="AH39" s="115">
        <v>103.4</v>
      </c>
      <c r="AI39" s="116">
        <v>103.5</v>
      </c>
      <c r="AJ39" s="114">
        <v>102.4</v>
      </c>
      <c r="AK39" s="115">
        <v>103.6</v>
      </c>
      <c r="AL39" s="116">
        <v>103.7</v>
      </c>
    </row>
    <row r="40" spans="1:38" s="49" customFormat="1" x14ac:dyDescent="0.25">
      <c r="A40" s="45" t="s">
        <v>32</v>
      </c>
      <c r="B40" s="26" t="s">
        <v>42</v>
      </c>
      <c r="C40" s="118">
        <v>104.9</v>
      </c>
      <c r="D40" s="119">
        <v>108.3</v>
      </c>
      <c r="E40" s="120">
        <v>109.5</v>
      </c>
      <c r="F40" s="121">
        <v>106.2</v>
      </c>
      <c r="G40" s="119">
        <v>106</v>
      </c>
      <c r="H40" s="120">
        <v>106</v>
      </c>
      <c r="I40" s="118">
        <v>105.3</v>
      </c>
      <c r="J40" s="119">
        <v>104.7</v>
      </c>
      <c r="K40" s="120">
        <v>104.7</v>
      </c>
      <c r="L40" s="118">
        <v>105.2</v>
      </c>
      <c r="M40" s="119">
        <v>104.5</v>
      </c>
      <c r="N40" s="120">
        <v>104.5</v>
      </c>
      <c r="O40" s="118">
        <v>105.1</v>
      </c>
      <c r="P40" s="119">
        <v>104.4</v>
      </c>
      <c r="Q40" s="120">
        <v>104.4</v>
      </c>
      <c r="R40" s="118">
        <v>105</v>
      </c>
      <c r="S40" s="119">
        <v>102.9</v>
      </c>
      <c r="T40" s="120">
        <v>103</v>
      </c>
      <c r="U40" s="118">
        <v>104.9</v>
      </c>
      <c r="V40" s="119">
        <v>103</v>
      </c>
      <c r="W40" s="120">
        <v>103.1</v>
      </c>
      <c r="X40" s="118">
        <v>104.8</v>
      </c>
      <c r="Y40" s="119">
        <v>103</v>
      </c>
      <c r="Z40" s="120">
        <v>103</v>
      </c>
      <c r="AA40" s="118">
        <v>104.6</v>
      </c>
      <c r="AB40" s="119">
        <v>103.1</v>
      </c>
      <c r="AC40" s="120">
        <v>102.6</v>
      </c>
      <c r="AD40" s="118">
        <v>104.5</v>
      </c>
      <c r="AE40" s="119">
        <v>103.2</v>
      </c>
      <c r="AF40" s="120">
        <v>103</v>
      </c>
      <c r="AG40" s="118">
        <v>104.4</v>
      </c>
      <c r="AH40" s="119">
        <v>103.3</v>
      </c>
      <c r="AI40" s="120">
        <v>103.2</v>
      </c>
      <c r="AJ40" s="118">
        <v>104.3</v>
      </c>
      <c r="AK40" s="119">
        <v>103.4</v>
      </c>
      <c r="AL40" s="120">
        <v>103.2</v>
      </c>
    </row>
    <row r="41" spans="1:38" s="1" customFormat="1" ht="33" x14ac:dyDescent="0.25">
      <c r="A41" s="213" t="s">
        <v>47</v>
      </c>
      <c r="B41" s="68" t="s">
        <v>40</v>
      </c>
      <c r="C41" s="122">
        <v>627403</v>
      </c>
      <c r="D41" s="126">
        <v>691708.1</v>
      </c>
      <c r="E41" s="42">
        <f>D41*E42/100*E43/100</f>
        <v>775569.4066278002</v>
      </c>
      <c r="F41" s="43">
        <f>E41*F42/100*F43/100</f>
        <v>844796.73186339752</v>
      </c>
      <c r="G41" s="44">
        <f>E41*G42/100*G43/100</f>
        <v>846565.80567991571</v>
      </c>
      <c r="H41" s="42">
        <f t="shared" ref="H41:AL41" si="223">E41*H42/100*H43/100</f>
        <v>847393.33823678747</v>
      </c>
      <c r="I41" s="40">
        <f t="shared" si="223"/>
        <v>895872.29747512669</v>
      </c>
      <c r="J41" s="44">
        <f>G41*J42/100*J43/100</f>
        <v>900508.97881783987</v>
      </c>
      <c r="K41" s="42">
        <f>H41*K42/100*K43/100</f>
        <v>901389.24174923555</v>
      </c>
      <c r="L41" s="40">
        <f>I41*L42/100*L43/100</f>
        <v>936225.96924259618</v>
      </c>
      <c r="M41" s="44">
        <f t="shared" si="223"/>
        <v>945836.99877561477</v>
      </c>
      <c r="N41" s="42">
        <f t="shared" si="223"/>
        <v>946761.57062192494</v>
      </c>
      <c r="O41" s="40">
        <f t="shared" si="223"/>
        <v>976560.45644950552</v>
      </c>
      <c r="P41" s="44">
        <f t="shared" si="223"/>
        <v>992523.51303517912</v>
      </c>
      <c r="Q41" s="42">
        <f t="shared" si="223"/>
        <v>993522.12459494208</v>
      </c>
      <c r="R41" s="40">
        <f t="shared" si="223"/>
        <v>1013669.7537945866</v>
      </c>
      <c r="S41" s="44">
        <f t="shared" si="223"/>
        <v>1039539.3518476555</v>
      </c>
      <c r="T41" s="42">
        <f t="shared" si="223"/>
        <v>1040611.0992122438</v>
      </c>
      <c r="U41" s="40">
        <f t="shared" si="223"/>
        <v>1050197.3433725745</v>
      </c>
      <c r="V41" s="44">
        <f t="shared" si="223"/>
        <v>1086707.4103983911</v>
      </c>
      <c r="W41" s="42">
        <f t="shared" si="223"/>
        <v>1087850.6806720828</v>
      </c>
      <c r="X41" s="40">
        <f t="shared" si="223"/>
        <v>1085971.2656772181</v>
      </c>
      <c r="Y41" s="44">
        <f t="shared" si="223"/>
        <v>1133840.0842021902</v>
      </c>
      <c r="Z41" s="42">
        <f t="shared" si="223"/>
        <v>1135052.5217064444</v>
      </c>
      <c r="AA41" s="40">
        <f t="shared" si="223"/>
        <v>1120816.825679003</v>
      </c>
      <c r="AB41" s="44">
        <f t="shared" si="223"/>
        <v>1178409.0702320097</v>
      </c>
      <c r="AC41" s="42">
        <f t="shared" si="223"/>
        <v>1179687.3270700285</v>
      </c>
      <c r="AD41" s="40">
        <f t="shared" si="223"/>
        <v>1154557.8953992438</v>
      </c>
      <c r="AE41" s="44">
        <f t="shared" si="223"/>
        <v>1222363.7285516637</v>
      </c>
      <c r="AF41" s="42">
        <f t="shared" si="223"/>
        <v>1223703.8206176653</v>
      </c>
      <c r="AG41" s="40">
        <f t="shared" si="223"/>
        <v>1185837.1779014003</v>
      </c>
      <c r="AH41" s="44">
        <f t="shared" si="223"/>
        <v>1265496.0550773377</v>
      </c>
      <c r="AI41" s="42">
        <f t="shared" si="223"/>
        <v>1266893.2232625452</v>
      </c>
      <c r="AJ41" s="40">
        <f t="shared" si="223"/>
        <v>1215601.6910667254</v>
      </c>
      <c r="AK41" s="44">
        <f t="shared" si="223"/>
        <v>1307594.0468455406</v>
      </c>
      <c r="AL41" s="42">
        <f t="shared" si="223"/>
        <v>1309042.7608004902</v>
      </c>
    </row>
    <row r="42" spans="1:38" s="1" customFormat="1" ht="33.75" customHeight="1" x14ac:dyDescent="0.25">
      <c r="A42" s="213"/>
      <c r="B42" s="68" t="s">
        <v>41</v>
      </c>
      <c r="C42" s="122">
        <v>102.3</v>
      </c>
      <c r="D42" s="123">
        <v>100.8</v>
      </c>
      <c r="E42" s="129">
        <v>100.2</v>
      </c>
      <c r="F42" s="130">
        <v>101.8</v>
      </c>
      <c r="G42" s="128">
        <v>102.3</v>
      </c>
      <c r="H42" s="129">
        <v>102.4</v>
      </c>
      <c r="I42" s="127">
        <v>100.9</v>
      </c>
      <c r="J42" s="128">
        <v>101.5</v>
      </c>
      <c r="K42" s="129">
        <v>101.5</v>
      </c>
      <c r="L42" s="127">
        <v>100.1</v>
      </c>
      <c r="M42" s="128">
        <v>100.8</v>
      </c>
      <c r="N42" s="129">
        <v>100.8</v>
      </c>
      <c r="O42" s="127">
        <v>100.2</v>
      </c>
      <c r="P42" s="128">
        <v>100.9</v>
      </c>
      <c r="Q42" s="129">
        <v>101</v>
      </c>
      <c r="R42" s="127">
        <v>100</v>
      </c>
      <c r="S42" s="128">
        <v>101</v>
      </c>
      <c r="T42" s="129">
        <v>101.1</v>
      </c>
      <c r="U42" s="127">
        <v>100.1</v>
      </c>
      <c r="V42" s="128">
        <v>101.1</v>
      </c>
      <c r="W42" s="129">
        <v>101.2</v>
      </c>
      <c r="X42" s="127">
        <v>100.2</v>
      </c>
      <c r="Y42" s="128">
        <v>101.2</v>
      </c>
      <c r="Z42" s="129">
        <v>101.3</v>
      </c>
      <c r="AA42" s="127">
        <v>100.3</v>
      </c>
      <c r="AB42" s="128">
        <v>101.1</v>
      </c>
      <c r="AC42" s="129">
        <v>101.2</v>
      </c>
      <c r="AD42" s="127">
        <v>100.4</v>
      </c>
      <c r="AE42" s="128">
        <v>101.2</v>
      </c>
      <c r="AF42" s="129">
        <v>101.3</v>
      </c>
      <c r="AG42" s="127">
        <v>100.4</v>
      </c>
      <c r="AH42" s="128">
        <v>101.3</v>
      </c>
      <c r="AI42" s="129">
        <v>101.4</v>
      </c>
      <c r="AJ42" s="127">
        <v>100.5</v>
      </c>
      <c r="AK42" s="128">
        <v>101.4</v>
      </c>
      <c r="AL42" s="129">
        <v>101.5</v>
      </c>
    </row>
    <row r="43" spans="1:38" s="69" customFormat="1" x14ac:dyDescent="0.25">
      <c r="A43" s="45" t="s">
        <v>32</v>
      </c>
      <c r="B43" s="26" t="s">
        <v>42</v>
      </c>
      <c r="C43" s="124">
        <v>109.7</v>
      </c>
      <c r="D43" s="125">
        <v>109.4</v>
      </c>
      <c r="E43" s="133">
        <v>111.9</v>
      </c>
      <c r="F43" s="134">
        <v>107</v>
      </c>
      <c r="G43" s="132">
        <v>106.7</v>
      </c>
      <c r="H43" s="133">
        <v>106.7</v>
      </c>
      <c r="I43" s="131">
        <v>105.1</v>
      </c>
      <c r="J43" s="132">
        <v>104.8</v>
      </c>
      <c r="K43" s="133">
        <v>104.8</v>
      </c>
      <c r="L43" s="131">
        <v>104.4</v>
      </c>
      <c r="M43" s="132">
        <v>104.2</v>
      </c>
      <c r="N43" s="133">
        <v>104.2</v>
      </c>
      <c r="O43" s="131">
        <v>104.1</v>
      </c>
      <c r="P43" s="132">
        <v>104</v>
      </c>
      <c r="Q43" s="133">
        <v>103.9</v>
      </c>
      <c r="R43" s="131">
        <v>103.8</v>
      </c>
      <c r="S43" s="132">
        <v>103.7</v>
      </c>
      <c r="T43" s="133">
        <v>103.6</v>
      </c>
      <c r="U43" s="131">
        <v>103.5</v>
      </c>
      <c r="V43" s="132">
        <v>103.4</v>
      </c>
      <c r="W43" s="133">
        <v>103.3</v>
      </c>
      <c r="X43" s="131">
        <v>103.2</v>
      </c>
      <c r="Y43" s="132">
        <v>103.1</v>
      </c>
      <c r="Z43" s="133">
        <v>103</v>
      </c>
      <c r="AA43" s="131">
        <v>102.9</v>
      </c>
      <c r="AB43" s="132">
        <v>102.8</v>
      </c>
      <c r="AC43" s="133">
        <v>102.7</v>
      </c>
      <c r="AD43" s="131">
        <v>102.6</v>
      </c>
      <c r="AE43" s="132">
        <v>102.5</v>
      </c>
      <c r="AF43" s="133">
        <v>102.4</v>
      </c>
      <c r="AG43" s="131">
        <v>102.3</v>
      </c>
      <c r="AH43" s="132">
        <v>102.2</v>
      </c>
      <c r="AI43" s="133">
        <v>102.1</v>
      </c>
      <c r="AJ43" s="131">
        <v>102</v>
      </c>
      <c r="AK43" s="132">
        <v>101.9</v>
      </c>
      <c r="AL43" s="133">
        <v>101.8</v>
      </c>
    </row>
    <row r="44" spans="1:38" ht="33" x14ac:dyDescent="0.25">
      <c r="A44" s="16" t="s">
        <v>48</v>
      </c>
      <c r="B44" s="64"/>
      <c r="C44" s="40"/>
      <c r="D44" s="41"/>
      <c r="E44" s="42"/>
      <c r="F44" s="43"/>
      <c r="G44" s="44"/>
      <c r="H44" s="42"/>
      <c r="I44" s="40"/>
      <c r="J44" s="44"/>
      <c r="K44" s="42"/>
      <c r="L44" s="40"/>
      <c r="M44" s="44"/>
      <c r="N44" s="42"/>
      <c r="O44" s="40"/>
      <c r="P44" s="44"/>
      <c r="Q44" s="42"/>
      <c r="R44" s="40"/>
      <c r="S44" s="44"/>
      <c r="T44" s="42"/>
      <c r="U44" s="40"/>
      <c r="V44" s="44"/>
      <c r="W44" s="42"/>
      <c r="X44" s="40"/>
      <c r="Y44" s="44"/>
      <c r="Z44" s="42"/>
      <c r="AA44" s="40"/>
      <c r="AB44" s="44"/>
      <c r="AC44" s="42"/>
      <c r="AD44" s="40"/>
      <c r="AE44" s="44"/>
      <c r="AF44" s="42"/>
      <c r="AG44" s="40"/>
      <c r="AH44" s="44"/>
      <c r="AI44" s="42"/>
      <c r="AJ44" s="40"/>
      <c r="AK44" s="44"/>
      <c r="AL44" s="42"/>
    </row>
    <row r="45" spans="1:38" s="1" customFormat="1" ht="33" customHeight="1" x14ac:dyDescent="0.25">
      <c r="A45" s="220" t="s">
        <v>49</v>
      </c>
      <c r="B45" s="70" t="s">
        <v>50</v>
      </c>
      <c r="C45" s="135">
        <v>95</v>
      </c>
      <c r="D45" s="136">
        <v>99</v>
      </c>
      <c r="E45" s="137">
        <v>100</v>
      </c>
      <c r="F45" s="138">
        <v>100</v>
      </c>
      <c r="G45" s="136">
        <v>101</v>
      </c>
      <c r="H45" s="137">
        <v>102</v>
      </c>
      <c r="I45" s="135">
        <v>101</v>
      </c>
      <c r="J45" s="136">
        <v>102</v>
      </c>
      <c r="K45" s="137">
        <v>103</v>
      </c>
      <c r="L45" s="135">
        <v>102</v>
      </c>
      <c r="M45" s="136">
        <v>104</v>
      </c>
      <c r="N45" s="137">
        <v>106</v>
      </c>
      <c r="O45" s="135">
        <v>102</v>
      </c>
      <c r="P45" s="136">
        <v>105</v>
      </c>
      <c r="Q45" s="137">
        <v>108</v>
      </c>
      <c r="R45" s="135">
        <v>102</v>
      </c>
      <c r="S45" s="136">
        <v>105</v>
      </c>
      <c r="T45" s="137">
        <v>109</v>
      </c>
      <c r="U45" s="135">
        <v>102</v>
      </c>
      <c r="V45" s="136">
        <v>106</v>
      </c>
      <c r="W45" s="137">
        <v>110</v>
      </c>
      <c r="X45" s="135">
        <v>102</v>
      </c>
      <c r="Y45" s="136">
        <v>106</v>
      </c>
      <c r="Z45" s="137">
        <v>111</v>
      </c>
      <c r="AA45" s="135">
        <v>102</v>
      </c>
      <c r="AB45" s="136">
        <v>107</v>
      </c>
      <c r="AC45" s="137">
        <v>112</v>
      </c>
      <c r="AD45" s="135">
        <v>102</v>
      </c>
      <c r="AE45" s="136">
        <v>107</v>
      </c>
      <c r="AF45" s="137">
        <v>112</v>
      </c>
      <c r="AG45" s="135">
        <v>102</v>
      </c>
      <c r="AH45" s="136">
        <v>108</v>
      </c>
      <c r="AI45" s="137">
        <v>113</v>
      </c>
      <c r="AJ45" s="135">
        <v>102</v>
      </c>
      <c r="AK45" s="136">
        <v>108</v>
      </c>
      <c r="AL45" s="137">
        <v>113</v>
      </c>
    </row>
    <row r="46" spans="1:38" s="63" customFormat="1" x14ac:dyDescent="0.25">
      <c r="A46" s="220"/>
      <c r="B46" s="46" t="s">
        <v>27</v>
      </c>
      <c r="C46" s="139">
        <v>104.4</v>
      </c>
      <c r="D46" s="28">
        <f>IF((ISERROR(D45/C45)),0,(D45/C45)*100)</f>
        <v>104.21052631578947</v>
      </c>
      <c r="E46" s="29">
        <f>IF((ISERROR(E45/D45)),0,(E45/D45)*100)</f>
        <v>101.01010101010101</v>
      </c>
      <c r="F46" s="30">
        <f>IF((ISERROR(F45/E45)),0,(F45/E45)*100)</f>
        <v>100</v>
      </c>
      <c r="G46" s="31">
        <f>IF((ISERROR(G45/E45)),0,(G45/E45)*100)</f>
        <v>101</v>
      </c>
      <c r="H46" s="29">
        <f t="shared" ref="H46:AL46" si="224">IF((ISERROR(H45/E45)),0,(H45/E45)*100)</f>
        <v>102</v>
      </c>
      <c r="I46" s="32">
        <f t="shared" si="224"/>
        <v>101</v>
      </c>
      <c r="J46" s="31">
        <f t="shared" si="224"/>
        <v>100.99009900990099</v>
      </c>
      <c r="K46" s="29">
        <f t="shared" si="224"/>
        <v>100.98039215686273</v>
      </c>
      <c r="L46" s="32">
        <f t="shared" si="224"/>
        <v>100.99009900990099</v>
      </c>
      <c r="M46" s="31">
        <f t="shared" si="224"/>
        <v>101.96078431372548</v>
      </c>
      <c r="N46" s="29">
        <f>IF((ISERROR(N45/K45)),0,(N45/K45)*100)</f>
        <v>102.91262135922329</v>
      </c>
      <c r="O46" s="32">
        <f t="shared" si="224"/>
        <v>100</v>
      </c>
      <c r="P46" s="31">
        <f t="shared" si="224"/>
        <v>100.96153846153845</v>
      </c>
      <c r="Q46" s="29">
        <f t="shared" si="224"/>
        <v>101.88679245283019</v>
      </c>
      <c r="R46" s="32">
        <f t="shared" si="224"/>
        <v>100</v>
      </c>
      <c r="S46" s="31">
        <f t="shared" si="224"/>
        <v>100</v>
      </c>
      <c r="T46" s="29">
        <f t="shared" si="224"/>
        <v>100.92592592592592</v>
      </c>
      <c r="U46" s="32">
        <f t="shared" si="224"/>
        <v>100</v>
      </c>
      <c r="V46" s="31">
        <f t="shared" si="224"/>
        <v>100.95238095238095</v>
      </c>
      <c r="W46" s="29">
        <f t="shared" si="224"/>
        <v>100.91743119266054</v>
      </c>
      <c r="X46" s="32">
        <f t="shared" si="224"/>
        <v>100</v>
      </c>
      <c r="Y46" s="31">
        <f t="shared" si="224"/>
        <v>100</v>
      </c>
      <c r="Z46" s="29">
        <f t="shared" si="224"/>
        <v>100.90909090909091</v>
      </c>
      <c r="AA46" s="32">
        <f t="shared" si="224"/>
        <v>100</v>
      </c>
      <c r="AB46" s="31">
        <f t="shared" si="224"/>
        <v>100.9433962264151</v>
      </c>
      <c r="AC46" s="29">
        <f t="shared" si="224"/>
        <v>100.90090090090089</v>
      </c>
      <c r="AD46" s="32">
        <f t="shared" si="224"/>
        <v>100</v>
      </c>
      <c r="AE46" s="31">
        <f t="shared" si="224"/>
        <v>100</v>
      </c>
      <c r="AF46" s="29">
        <f t="shared" si="224"/>
        <v>100</v>
      </c>
      <c r="AG46" s="32">
        <f t="shared" si="224"/>
        <v>100</v>
      </c>
      <c r="AH46" s="31">
        <f t="shared" si="224"/>
        <v>100.93457943925233</v>
      </c>
      <c r="AI46" s="29">
        <f t="shared" si="224"/>
        <v>100.89285714285714</v>
      </c>
      <c r="AJ46" s="32">
        <f t="shared" si="224"/>
        <v>100</v>
      </c>
      <c r="AK46" s="31">
        <f t="shared" si="224"/>
        <v>100</v>
      </c>
      <c r="AL46" s="29">
        <f t="shared" si="224"/>
        <v>100</v>
      </c>
    </row>
    <row r="47" spans="1:38" s="1" customFormat="1" ht="66.75" customHeight="1" x14ac:dyDescent="0.25">
      <c r="A47" s="220" t="s">
        <v>51</v>
      </c>
      <c r="B47" s="70" t="s">
        <v>26</v>
      </c>
      <c r="C47" s="140">
        <v>530</v>
      </c>
      <c r="D47" s="142">
        <v>464</v>
      </c>
      <c r="E47" s="143">
        <v>466</v>
      </c>
      <c r="F47" s="144">
        <v>468</v>
      </c>
      <c r="G47" s="142">
        <v>470</v>
      </c>
      <c r="H47" s="143">
        <v>472</v>
      </c>
      <c r="I47" s="141">
        <v>471</v>
      </c>
      <c r="J47" s="142">
        <v>474</v>
      </c>
      <c r="K47" s="143">
        <v>476</v>
      </c>
      <c r="L47" s="141">
        <v>473</v>
      </c>
      <c r="M47" s="142">
        <v>480</v>
      </c>
      <c r="N47" s="143">
        <v>483</v>
      </c>
      <c r="O47" s="141">
        <v>474</v>
      </c>
      <c r="P47" s="142">
        <v>482</v>
      </c>
      <c r="Q47" s="143">
        <v>486</v>
      </c>
      <c r="R47" s="141">
        <v>475</v>
      </c>
      <c r="S47" s="142">
        <v>484</v>
      </c>
      <c r="T47" s="143">
        <v>489</v>
      </c>
      <c r="U47" s="141">
        <v>475</v>
      </c>
      <c r="V47" s="142">
        <v>485</v>
      </c>
      <c r="W47" s="143">
        <v>491</v>
      </c>
      <c r="X47" s="141">
        <v>476</v>
      </c>
      <c r="Y47" s="142">
        <v>487</v>
      </c>
      <c r="Z47" s="143">
        <v>494</v>
      </c>
      <c r="AA47" s="141">
        <v>477</v>
      </c>
      <c r="AB47" s="142">
        <v>489</v>
      </c>
      <c r="AC47" s="143">
        <v>497</v>
      </c>
      <c r="AD47" s="141">
        <v>478</v>
      </c>
      <c r="AE47" s="142">
        <v>491</v>
      </c>
      <c r="AF47" s="143">
        <v>500</v>
      </c>
      <c r="AG47" s="141">
        <v>478</v>
      </c>
      <c r="AH47" s="142">
        <v>493</v>
      </c>
      <c r="AI47" s="143">
        <v>503</v>
      </c>
      <c r="AJ47" s="141">
        <v>480</v>
      </c>
      <c r="AK47" s="142">
        <v>498</v>
      </c>
      <c r="AL47" s="143">
        <v>510</v>
      </c>
    </row>
    <row r="48" spans="1:38" s="63" customFormat="1" x14ac:dyDescent="0.25">
      <c r="A48" s="220"/>
      <c r="B48" s="46" t="s">
        <v>27</v>
      </c>
      <c r="C48" s="139">
        <v>89.6</v>
      </c>
      <c r="D48" s="28">
        <f>IF((ISERROR(D47/C47)),0,(D47/C47)*100)</f>
        <v>87.547169811320757</v>
      </c>
      <c r="E48" s="29">
        <f>IF((ISERROR(E47/D47)),0,(E47/D47)*100)</f>
        <v>100.43103448275863</v>
      </c>
      <c r="F48" s="30">
        <f>IF((ISERROR(F47/E47)),0,(F47/E47)*100)</f>
        <v>100.42918454935624</v>
      </c>
      <c r="G48" s="31">
        <f>IF((ISERROR(G47/E47)),0,(G47/E47)*100)</f>
        <v>100.85836909871244</v>
      </c>
      <c r="H48" s="29">
        <f t="shared" ref="H48:AL48" si="225">IF((ISERROR(H47/E47)),0,(H47/E47)*100)</f>
        <v>101.28755364806867</v>
      </c>
      <c r="I48" s="32">
        <f t="shared" si="225"/>
        <v>100.64102564102564</v>
      </c>
      <c r="J48" s="31">
        <f t="shared" si="225"/>
        <v>100.85106382978724</v>
      </c>
      <c r="K48" s="29">
        <f t="shared" si="225"/>
        <v>100.84745762711864</v>
      </c>
      <c r="L48" s="32">
        <f t="shared" si="225"/>
        <v>100.42462845010616</v>
      </c>
      <c r="M48" s="31">
        <f t="shared" si="225"/>
        <v>101.26582278481013</v>
      </c>
      <c r="N48" s="29">
        <f t="shared" si="225"/>
        <v>101.47058823529412</v>
      </c>
      <c r="O48" s="32">
        <f t="shared" si="225"/>
        <v>100.21141649048626</v>
      </c>
      <c r="P48" s="31">
        <f t="shared" si="225"/>
        <v>100.41666666666667</v>
      </c>
      <c r="Q48" s="29">
        <f t="shared" si="225"/>
        <v>100.62111801242236</v>
      </c>
      <c r="R48" s="32">
        <f t="shared" si="225"/>
        <v>100.21097046413503</v>
      </c>
      <c r="S48" s="31">
        <f t="shared" si="225"/>
        <v>100.4149377593361</v>
      </c>
      <c r="T48" s="29">
        <f t="shared" si="225"/>
        <v>100.61728395061729</v>
      </c>
      <c r="U48" s="32">
        <f t="shared" si="225"/>
        <v>100</v>
      </c>
      <c r="V48" s="31">
        <f t="shared" si="225"/>
        <v>100.20661157024793</v>
      </c>
      <c r="W48" s="29">
        <f t="shared" si="225"/>
        <v>100.40899795501022</v>
      </c>
      <c r="X48" s="32">
        <f t="shared" si="225"/>
        <v>100.21052631578948</v>
      </c>
      <c r="Y48" s="31">
        <f t="shared" si="225"/>
        <v>100.41237113402062</v>
      </c>
      <c r="Z48" s="29">
        <f t="shared" si="225"/>
        <v>100.61099796334013</v>
      </c>
      <c r="AA48" s="32">
        <f t="shared" si="225"/>
        <v>100.21008403361344</v>
      </c>
      <c r="AB48" s="31">
        <f t="shared" si="225"/>
        <v>100.41067761806981</v>
      </c>
      <c r="AC48" s="29">
        <f t="shared" si="225"/>
        <v>100.60728744939271</v>
      </c>
      <c r="AD48" s="32">
        <f t="shared" si="225"/>
        <v>100.20964360587001</v>
      </c>
      <c r="AE48" s="31">
        <f t="shared" si="225"/>
        <v>100.40899795501022</v>
      </c>
      <c r="AF48" s="29">
        <f t="shared" si="225"/>
        <v>100.60362173038229</v>
      </c>
      <c r="AG48" s="32">
        <f t="shared" si="225"/>
        <v>100</v>
      </c>
      <c r="AH48" s="31">
        <f t="shared" si="225"/>
        <v>100.40733197556008</v>
      </c>
      <c r="AI48" s="29">
        <f t="shared" si="225"/>
        <v>100.6</v>
      </c>
      <c r="AJ48" s="32">
        <f t="shared" si="225"/>
        <v>100.418410041841</v>
      </c>
      <c r="AK48" s="31">
        <f t="shared" si="225"/>
        <v>101.01419878296144</v>
      </c>
      <c r="AL48" s="29">
        <f t="shared" si="225"/>
        <v>101.39165009940359</v>
      </c>
    </row>
    <row r="49" spans="1:38" s="63" customFormat="1" x14ac:dyDescent="0.25">
      <c r="A49" s="220" t="s">
        <v>64</v>
      </c>
      <c r="B49" s="70" t="s">
        <v>65</v>
      </c>
      <c r="C49" s="139">
        <v>1692</v>
      </c>
      <c r="D49" s="28">
        <v>1845</v>
      </c>
      <c r="E49" s="29">
        <v>1956</v>
      </c>
      <c r="F49" s="30">
        <v>2013</v>
      </c>
      <c r="G49" s="31">
        <v>2073</v>
      </c>
      <c r="H49" s="29">
        <v>2113</v>
      </c>
      <c r="I49" s="32">
        <v>2111</v>
      </c>
      <c r="J49" s="31">
        <v>2199</v>
      </c>
      <c r="K49" s="29">
        <v>2260</v>
      </c>
      <c r="L49" s="32">
        <v>2214</v>
      </c>
      <c r="M49" s="31">
        <v>2341</v>
      </c>
      <c r="N49" s="29">
        <v>2414</v>
      </c>
      <c r="O49" s="32">
        <v>2302</v>
      </c>
      <c r="P49" s="31">
        <v>2440</v>
      </c>
      <c r="Q49" s="29">
        <v>2570</v>
      </c>
      <c r="R49" s="32">
        <v>2413</v>
      </c>
      <c r="S49" s="31">
        <v>2560</v>
      </c>
      <c r="T49" s="29">
        <v>2733</v>
      </c>
      <c r="U49" s="32">
        <v>2509</v>
      </c>
      <c r="V49" s="31">
        <v>2670</v>
      </c>
      <c r="W49" s="29">
        <v>2907</v>
      </c>
      <c r="X49" s="32">
        <v>2609</v>
      </c>
      <c r="Y49" s="31">
        <v>2787</v>
      </c>
      <c r="Z49" s="29">
        <v>3096</v>
      </c>
      <c r="AA49" s="32">
        <v>2710</v>
      </c>
      <c r="AB49" s="31">
        <v>2960</v>
      </c>
      <c r="AC49" s="29">
        <v>3292</v>
      </c>
      <c r="AD49" s="32">
        <v>2818</v>
      </c>
      <c r="AE49" s="31">
        <v>3146</v>
      </c>
      <c r="AF49" s="29">
        <v>3509</v>
      </c>
      <c r="AG49" s="32">
        <v>2950</v>
      </c>
      <c r="AH49" s="31">
        <v>3344</v>
      </c>
      <c r="AI49" s="29">
        <v>3723</v>
      </c>
      <c r="AJ49" s="32">
        <v>3088</v>
      </c>
      <c r="AK49" s="31">
        <v>3540</v>
      </c>
      <c r="AL49" s="29">
        <v>3954</v>
      </c>
    </row>
    <row r="50" spans="1:38" s="63" customFormat="1" x14ac:dyDescent="0.25">
      <c r="A50" s="220"/>
      <c r="B50" s="46" t="s">
        <v>27</v>
      </c>
      <c r="C50" s="139">
        <v>112.2</v>
      </c>
      <c r="D50" s="28">
        <f>IF((ISERROR(D49/C49)),0,(D49/C49)*100)</f>
        <v>109.04255319148936</v>
      </c>
      <c r="E50" s="29">
        <f>IF((ISERROR(E49/D49)),0,(E49/D49)*100)</f>
        <v>106.01626016260161</v>
      </c>
      <c r="F50" s="30">
        <f>IF((ISERROR(F49/E49)),0,(F49/E49)*100)</f>
        <v>102.91411042944785</v>
      </c>
      <c r="G50" s="31">
        <f>IF((ISERROR(G49/E49)),0,(G49/E49)*100)</f>
        <v>105.98159509202453</v>
      </c>
      <c r="H50" s="29">
        <f t="shared" ref="H50" si="226">IF((ISERROR(H49/E49)),0,(H49/E49)*100)</f>
        <v>108.02658486707566</v>
      </c>
      <c r="I50" s="32">
        <f t="shared" ref="I50" si="227">IF((ISERROR(I49/F49)),0,(I49/F49)*100)</f>
        <v>104.86835568802782</v>
      </c>
      <c r="J50" s="31">
        <f t="shared" ref="J50" si="228">IF((ISERROR(J49/G49)),0,(J49/G49)*100)</f>
        <v>106.0781476121563</v>
      </c>
      <c r="K50" s="29">
        <f t="shared" ref="K50" si="229">IF((ISERROR(K49/H49)),0,(K49/H49)*100)</f>
        <v>106.9569332702319</v>
      </c>
      <c r="L50" s="32">
        <f t="shared" ref="L50" si="230">IF((ISERROR(L49/I49)),0,(L49/I49)*100)</f>
        <v>104.87920416864046</v>
      </c>
      <c r="M50" s="31">
        <f t="shared" ref="M50" si="231">IF((ISERROR(M49/J49)),0,(M49/J49)*100)</f>
        <v>106.4574806730332</v>
      </c>
      <c r="N50" s="29">
        <f t="shared" ref="N50" si="232">IF((ISERROR(N49/K49)),0,(N49/K49)*100)</f>
        <v>106.8141592920354</v>
      </c>
      <c r="O50" s="32">
        <f t="shared" ref="O50" si="233">IF((ISERROR(O49/L49)),0,(O49/L49)*100)</f>
        <v>103.97470641373081</v>
      </c>
      <c r="P50" s="31">
        <f t="shared" ref="P50" si="234">IF((ISERROR(P49/M49)),0,(P49/M49)*100)</f>
        <v>104.22896198205895</v>
      </c>
      <c r="Q50" s="29">
        <f t="shared" ref="Q50" si="235">IF((ISERROR(Q49/N49)),0,(Q49/N49)*100)</f>
        <v>106.46230323115162</v>
      </c>
      <c r="R50" s="32">
        <f t="shared" ref="R50" si="236">IF((ISERROR(R49/O49)),0,(R49/O49)*100)</f>
        <v>104.82189400521287</v>
      </c>
      <c r="S50" s="31">
        <f t="shared" ref="S50" si="237">IF((ISERROR(S49/P49)),0,(S49/P49)*100)</f>
        <v>104.91803278688525</v>
      </c>
      <c r="T50" s="29">
        <f t="shared" ref="T50" si="238">IF((ISERROR(T49/Q49)),0,(T49/Q49)*100)</f>
        <v>106.34241245136187</v>
      </c>
      <c r="U50" s="32">
        <f t="shared" ref="U50" si="239">IF((ISERROR(U49/R49)),0,(U49/R49)*100)</f>
        <v>103.97845006216329</v>
      </c>
      <c r="V50" s="31">
        <f t="shared" ref="V50" si="240">IF((ISERROR(V49/S49)),0,(V49/S49)*100)</f>
        <v>104.296875</v>
      </c>
      <c r="W50" s="29">
        <f t="shared" ref="W50" si="241">IF((ISERROR(W49/T49)),0,(W49/T49)*100)</f>
        <v>106.36663007683865</v>
      </c>
      <c r="X50" s="32">
        <f t="shared" ref="X50" si="242">IF((ISERROR(X49/U49)),0,(X49/U49)*100)</f>
        <v>103.98565165404543</v>
      </c>
      <c r="Y50" s="31">
        <f t="shared" ref="Y50" si="243">IF((ISERROR(Y49/V49)),0,(Y49/V49)*100)</f>
        <v>104.3820224719101</v>
      </c>
      <c r="Z50" s="29">
        <f t="shared" ref="Z50" si="244">IF((ISERROR(Z49/W49)),0,(Z49/W49)*100)</f>
        <v>106.50154798761611</v>
      </c>
      <c r="AA50" s="32">
        <f t="shared" ref="AA50" si="245">IF((ISERROR(AA49/X49)),0,(AA49/X49)*100)</f>
        <v>103.87121502491377</v>
      </c>
      <c r="AB50" s="31">
        <f t="shared" ref="AB50" si="246">IF((ISERROR(AB49/Y49)),0,(AB49/Y49)*100)</f>
        <v>106.20739146035163</v>
      </c>
      <c r="AC50" s="29">
        <f t="shared" ref="AC50" si="247">IF((ISERROR(AC49/Z49)),0,(AC49/Z49)*100)</f>
        <v>106.33074935400518</v>
      </c>
      <c r="AD50" s="32">
        <f t="shared" ref="AD50" si="248">IF((ISERROR(AD49/AA49)),0,(AD49/AA49)*100)</f>
        <v>103.98523985239851</v>
      </c>
      <c r="AE50" s="31">
        <f t="shared" ref="AE50" si="249">IF((ISERROR(AE49/AB49)),0,(AE49/AB49)*100)</f>
        <v>106.28378378378378</v>
      </c>
      <c r="AF50" s="29">
        <f t="shared" ref="AF50" si="250">IF((ISERROR(AF49/AC49)),0,(AF49/AC49)*100)</f>
        <v>106.59173754556501</v>
      </c>
      <c r="AG50" s="32">
        <f t="shared" ref="AG50" si="251">IF((ISERROR(AG49/AD49)),0,(AG49/AD49)*100)</f>
        <v>104.68417317246275</v>
      </c>
      <c r="AH50" s="31">
        <f t="shared" ref="AH50" si="252">IF((ISERROR(AH49/AE49)),0,(AH49/AE49)*100)</f>
        <v>106.29370629370629</v>
      </c>
      <c r="AI50" s="29">
        <f t="shared" ref="AI50" si="253">IF((ISERROR(AI49/AF49)),0,(AI49/AF49)*100)</f>
        <v>106.0986035907666</v>
      </c>
      <c r="AJ50" s="32">
        <f t="shared" ref="AJ50" si="254">IF((ISERROR(AJ49/AG49)),0,(AJ49/AG49)*100)</f>
        <v>104.67796610169491</v>
      </c>
      <c r="AK50" s="31">
        <f t="shared" ref="AK50" si="255">IF((ISERROR(AK49/AH49)),0,(AK49/AH49)*100)</f>
        <v>105.86124401913875</v>
      </c>
      <c r="AL50" s="29">
        <f t="shared" ref="AL50" si="256">IF((ISERROR(AL49/AI49)),0,(AL49/AI49)*100)</f>
        <v>106.20467365028203</v>
      </c>
    </row>
    <row r="51" spans="1:38" x14ac:dyDescent="0.25">
      <c r="A51" s="16" t="s">
        <v>52</v>
      </c>
      <c r="B51" s="71"/>
      <c r="C51" s="60"/>
      <c r="D51" s="72"/>
      <c r="E51" s="59"/>
      <c r="F51" s="73"/>
      <c r="G51" s="61"/>
      <c r="H51" s="59"/>
      <c r="I51" s="60"/>
      <c r="J51" s="61"/>
      <c r="K51" s="59"/>
      <c r="L51" s="60"/>
      <c r="M51" s="61"/>
      <c r="N51" s="59"/>
      <c r="O51" s="60"/>
      <c r="P51" s="61"/>
      <c r="Q51" s="59"/>
      <c r="R51" s="60"/>
      <c r="S51" s="61"/>
      <c r="T51" s="59"/>
      <c r="U51" s="60"/>
      <c r="V51" s="61"/>
      <c r="W51" s="59"/>
      <c r="X51" s="60"/>
      <c r="Y51" s="61"/>
      <c r="Z51" s="59"/>
      <c r="AA51" s="60"/>
      <c r="AB51" s="61"/>
      <c r="AC51" s="59"/>
      <c r="AD51" s="60"/>
      <c r="AE51" s="61"/>
      <c r="AF51" s="59"/>
      <c r="AG51" s="60"/>
      <c r="AH51" s="61"/>
      <c r="AI51" s="59"/>
      <c r="AJ51" s="60"/>
      <c r="AK51" s="61"/>
      <c r="AL51" s="59"/>
    </row>
    <row r="52" spans="1:38" ht="36" customHeight="1" x14ac:dyDescent="0.25">
      <c r="A52" s="220" t="s">
        <v>53</v>
      </c>
      <c r="B52" s="8" t="s">
        <v>40</v>
      </c>
      <c r="C52" s="168">
        <v>712301.8</v>
      </c>
      <c r="D52" s="145">
        <v>711020.5</v>
      </c>
      <c r="E52" s="146">
        <v>1363156.64</v>
      </c>
      <c r="F52" s="147">
        <v>590934.4</v>
      </c>
      <c r="G52" s="145">
        <v>636850.65</v>
      </c>
      <c r="H52" s="146">
        <v>646954</v>
      </c>
      <c r="I52" s="168">
        <v>411243.6</v>
      </c>
      <c r="J52" s="145">
        <v>447802.75</v>
      </c>
      <c r="K52" s="146">
        <v>456382</v>
      </c>
      <c r="L52" s="168">
        <v>414164.3</v>
      </c>
      <c r="M52" s="145">
        <v>460930.8</v>
      </c>
      <c r="N52" s="146">
        <v>470511</v>
      </c>
      <c r="O52" s="170">
        <v>738310</v>
      </c>
      <c r="P52" s="171">
        <v>838920</v>
      </c>
      <c r="Q52" s="172">
        <v>868630</v>
      </c>
      <c r="R52" s="170">
        <v>824519</v>
      </c>
      <c r="S52" s="171">
        <v>953230</v>
      </c>
      <c r="T52" s="172">
        <v>987270.5</v>
      </c>
      <c r="U52" s="170">
        <v>883043</v>
      </c>
      <c r="V52" s="171">
        <v>1021410.8</v>
      </c>
      <c r="W52" s="172">
        <v>1068082.8</v>
      </c>
      <c r="X52" s="170">
        <v>930641</v>
      </c>
      <c r="Y52" s="171">
        <v>1074950</v>
      </c>
      <c r="Z52" s="172">
        <v>1123886</v>
      </c>
      <c r="AA52" s="170">
        <v>979883</v>
      </c>
      <c r="AB52" s="171">
        <v>1139303.7</v>
      </c>
      <c r="AC52" s="172">
        <v>1192275.6000000001</v>
      </c>
      <c r="AD52" s="170">
        <v>1029878.3</v>
      </c>
      <c r="AE52" s="171">
        <v>1196788.3999999999</v>
      </c>
      <c r="AF52" s="172">
        <v>1252775.2</v>
      </c>
      <c r="AG52" s="170">
        <v>1083073.3999999999</v>
      </c>
      <c r="AH52" s="171">
        <v>1257266.3999999999</v>
      </c>
      <c r="AI52" s="172">
        <v>1316127.8999999999</v>
      </c>
      <c r="AJ52" s="170">
        <v>1139913.1000000001</v>
      </c>
      <c r="AK52" s="171">
        <v>1322008.1000000001</v>
      </c>
      <c r="AL52" s="172">
        <v>1383932.2</v>
      </c>
    </row>
    <row r="53" spans="1:38" ht="33" x14ac:dyDescent="0.25">
      <c r="A53" s="220"/>
      <c r="B53" s="8" t="s">
        <v>41</v>
      </c>
      <c r="C53" s="148">
        <v>162.26</v>
      </c>
      <c r="D53" s="28">
        <f>IF((ISERROR(D52/(C52*D54/100))),0,(D52/(C52*D54/100))*100)</f>
        <v>90.498747400185636</v>
      </c>
      <c r="E53" s="50">
        <f>IF((ISERROR(E52/(D52*E54/100))),0,(E52/(D52*E54/100))*100)</f>
        <v>181.55145038758101</v>
      </c>
      <c r="F53" s="51">
        <f>IF((ISERROR(F52/(E52*F54/100))),0,(F52/(E52*F54/100))*100)</f>
        <v>41.207642492861083</v>
      </c>
      <c r="G53" s="28">
        <f>IF((ISERROR(G52/(E52*G54/100))),0,(G52/(E52*G54/100))*100)</f>
        <v>44.45177598009569</v>
      </c>
      <c r="H53" s="50">
        <f>IF((ISERROR(H52/(E52*H54/100))),0,(H52/(E52*H54/100))*100)</f>
        <v>45.199990124881523</v>
      </c>
      <c r="I53" s="52">
        <f t="shared" ref="I53:AL53" si="257">IF((ISERROR(I52/(F52*I54/100))),0,(I52/(F52*I54/100))*100)</f>
        <v>65.161133039775265</v>
      </c>
      <c r="J53" s="28">
        <f t="shared" si="257"/>
        <v>65.961717498702583</v>
      </c>
      <c r="K53" s="50">
        <f t="shared" si="257"/>
        <v>66.299992136661885</v>
      </c>
      <c r="L53" s="52">
        <f t="shared" si="257"/>
        <v>94.297950992918345</v>
      </c>
      <c r="M53" s="28">
        <f t="shared" si="257"/>
        <v>97.19703407391232</v>
      </c>
      <c r="N53" s="50">
        <f t="shared" si="257"/>
        <v>97.999877795655578</v>
      </c>
      <c r="O53" s="52">
        <f t="shared" si="257"/>
        <v>171.40865630824811</v>
      </c>
      <c r="P53" s="28">
        <f t="shared" si="257"/>
        <v>175.17384851841072</v>
      </c>
      <c r="Q53" s="50">
        <f t="shared" si="257"/>
        <v>177.8556597316371</v>
      </c>
      <c r="R53" s="52">
        <f t="shared" si="257"/>
        <v>107.38128032523339</v>
      </c>
      <c r="S53" s="28">
        <f t="shared" si="257"/>
        <v>109.36078179622024</v>
      </c>
      <c r="T53" s="50">
        <f t="shared" si="257"/>
        <v>109.49744417365579</v>
      </c>
      <c r="U53" s="52">
        <f t="shared" si="257"/>
        <v>102.9788043322601</v>
      </c>
      <c r="V53" s="28">
        <f t="shared" si="257"/>
        <v>103.13051727666789</v>
      </c>
      <c r="W53" s="50">
        <f t="shared" si="257"/>
        <v>104.22488091056843</v>
      </c>
      <c r="X53" s="52">
        <f t="shared" si="257"/>
        <v>101.33675431260033</v>
      </c>
      <c r="Y53" s="28">
        <f t="shared" si="257"/>
        <v>101.38891252225028</v>
      </c>
      <c r="Z53" s="50">
        <f t="shared" si="257"/>
        <v>101.47021569168113</v>
      </c>
      <c r="AA53" s="52">
        <f t="shared" si="257"/>
        <v>101.24153054805154</v>
      </c>
      <c r="AB53" s="28">
        <f t="shared" si="257"/>
        <v>102.10661767572466</v>
      </c>
      <c r="AC53" s="50">
        <f t="shared" si="257"/>
        <v>102.30000111663126</v>
      </c>
      <c r="AD53" s="52">
        <f t="shared" si="257"/>
        <v>101.05977919341862</v>
      </c>
      <c r="AE53" s="28">
        <f t="shared" si="257"/>
        <v>101.19999936688504</v>
      </c>
      <c r="AF53" s="50">
        <f t="shared" si="257"/>
        <v>101.32526189047395</v>
      </c>
      <c r="AG53" s="52">
        <f t="shared" si="257"/>
        <v>101.12036837451868</v>
      </c>
      <c r="AH53" s="28">
        <f t="shared" si="257"/>
        <v>101.20747379890895</v>
      </c>
      <c r="AI53" s="50">
        <f t="shared" si="257"/>
        <v>101.30857152943204</v>
      </c>
      <c r="AJ53" s="52">
        <f t="shared" si="257"/>
        <v>101.20000070738868</v>
      </c>
      <c r="AK53" s="28">
        <f t="shared" si="257"/>
        <v>101.30000183889796</v>
      </c>
      <c r="AL53" s="50">
        <f t="shared" si="257"/>
        <v>101.40000167404656</v>
      </c>
    </row>
    <row r="54" spans="1:38" s="1" customFormat="1" x14ac:dyDescent="0.25">
      <c r="A54" s="78" t="s">
        <v>32</v>
      </c>
      <c r="B54" s="79" t="s">
        <v>42</v>
      </c>
      <c r="C54" s="196">
        <v>110.3</v>
      </c>
      <c r="D54" s="196">
        <v>110.3</v>
      </c>
      <c r="E54" s="196">
        <v>105.6</v>
      </c>
      <c r="F54" s="196">
        <v>105.2</v>
      </c>
      <c r="G54" s="196">
        <v>105.1</v>
      </c>
      <c r="H54" s="197">
        <v>105</v>
      </c>
      <c r="I54" s="196">
        <v>106.8</v>
      </c>
      <c r="J54" s="196">
        <v>106.6</v>
      </c>
      <c r="K54" s="197">
        <v>106.4</v>
      </c>
      <c r="L54" s="196">
        <v>106.8</v>
      </c>
      <c r="M54" s="196">
        <v>105.9</v>
      </c>
      <c r="N54" s="197">
        <v>105.2</v>
      </c>
      <c r="O54" s="198">
        <v>104</v>
      </c>
      <c r="P54" s="199">
        <v>103.9</v>
      </c>
      <c r="Q54" s="197">
        <v>103.8</v>
      </c>
      <c r="R54" s="198">
        <v>104</v>
      </c>
      <c r="S54" s="199">
        <v>103.9</v>
      </c>
      <c r="T54" s="197">
        <v>103.8</v>
      </c>
      <c r="U54" s="198">
        <v>104</v>
      </c>
      <c r="V54" s="199">
        <v>103.9</v>
      </c>
      <c r="W54" s="197">
        <v>103.8</v>
      </c>
      <c r="X54" s="198">
        <v>104</v>
      </c>
      <c r="Y54" s="199">
        <v>103.8</v>
      </c>
      <c r="Z54" s="197">
        <v>103.7</v>
      </c>
      <c r="AA54" s="198">
        <v>104</v>
      </c>
      <c r="AB54" s="199">
        <v>103.8</v>
      </c>
      <c r="AC54" s="197">
        <v>103.7</v>
      </c>
      <c r="AD54" s="198">
        <v>104</v>
      </c>
      <c r="AE54" s="199">
        <v>103.8</v>
      </c>
      <c r="AF54" s="197">
        <v>103.7</v>
      </c>
      <c r="AG54" s="198">
        <v>104</v>
      </c>
      <c r="AH54" s="199">
        <v>103.8</v>
      </c>
      <c r="AI54" s="197">
        <v>103.7</v>
      </c>
      <c r="AJ54" s="198">
        <v>104</v>
      </c>
      <c r="AK54" s="199">
        <v>103.8</v>
      </c>
      <c r="AL54" s="197">
        <v>103.7</v>
      </c>
    </row>
    <row r="55" spans="1:38" s="1" customFormat="1" x14ac:dyDescent="0.25">
      <c r="A55" s="16" t="s">
        <v>54</v>
      </c>
      <c r="B55" s="34"/>
      <c r="C55" s="48"/>
      <c r="D55" s="75"/>
      <c r="E55" s="47"/>
      <c r="F55" s="200"/>
      <c r="G55" s="200"/>
      <c r="H55" s="200"/>
      <c r="I55" s="200"/>
      <c r="J55" s="200"/>
      <c r="K55" s="200"/>
      <c r="L55" s="200"/>
      <c r="M55" s="200">
        <f t="shared" ref="M55" si="258">M52/M54/J54/G54/D54/C52*10000000000</f>
        <v>49.447039450537531</v>
      </c>
      <c r="N55" s="200">
        <f>N52/N54/K54/H54/E54/D52*10000000000</f>
        <v>53.318395737690409</v>
      </c>
      <c r="O55" s="200">
        <f>O52/O54*100/L54*100/I54*100/F54*100/E54*100/D52*100</f>
        <v>78.795447373312427</v>
      </c>
      <c r="P55" s="200">
        <f>P52/P54/M54/J54/G54/E54/D52*1000000000000</f>
        <v>90.636490115865939</v>
      </c>
      <c r="Q55" s="200">
        <f>Q52/Q54*100/N54*100/K54*100/H54*100/E54*100/D52*100</f>
        <v>94.829784497594332</v>
      </c>
      <c r="R55" s="200">
        <f>R52/R54*100/P54*100/O54*100/L54*100/I54*100/H52*100</f>
        <v>99.426587511484982</v>
      </c>
      <c r="S55" s="200">
        <f>S52/S54*100/Q54*100/N54*100/K54*100/H54*100/E54*100/D52*100</f>
        <v>100.15948745574434</v>
      </c>
      <c r="T55" s="200">
        <f>T52/T54*100/Q54*100/N54*100/K54*100/H54*100/E54*100/D52*100</f>
        <v>103.83619034025149</v>
      </c>
      <c r="U55" s="200">
        <f>U52/U54*100/R54*100/O54*100/L54*100/I54*100/F54*100/E54*100/D52*100</f>
        <v>87.131973049106804</v>
      </c>
      <c r="V55" s="200">
        <f>V52/V54*100/S54*100/P54*100/M54*100/J54*100/G54*100/E54*100/D52*100</f>
        <v>102.22376714394204</v>
      </c>
      <c r="W55" s="200">
        <f>W52/W54*100/T54*100/Q54*100/N54*100/K54*100/H54*100/F54*100/E54*100/D52*100</f>
        <v>102.87371266558769</v>
      </c>
      <c r="X55" s="200">
        <f>X52/X54*100/U54*100/R54*100/O54*100/L54*100/I54*100/F54*100/E54*100/D52*100</f>
        <v>88.296713456494473</v>
      </c>
      <c r="Y55" s="200">
        <f>Y52/Y54*100/V54*100/S54*100/P54*100/M54*100/J54*100/G54*100/E54*100/D52*100</f>
        <v>103.64356584652026</v>
      </c>
      <c r="Z55" s="200">
        <f>Z52/Z54*100/W54*100/T54*100/Q54*100/N54*100/K54*100/H54*100/E54*100/D52*100</f>
        <v>109.81425939466635</v>
      </c>
      <c r="AA55" s="200">
        <f>AA52/AA54*100/X54*100/U54*100/R54*100/O54*100/L54*100/I54*100/F54*100/E54*100/D52*100</f>
        <v>89.392944126982428</v>
      </c>
      <c r="AB55" s="201">
        <f>AB52/AB54*100/Y54*100/V54*100/S54*100/P54*100/M54*100/J54*100/G54*100/F54*100/E54*100/D52*100</f>
        <v>100.59595011824558</v>
      </c>
      <c r="AC55" s="201">
        <f>AC52/AC54*100/Z54*100/W54*100/T54*100/Q54*100/N54*100/K54*100/H54*100/G54*100/F54*100/E54*100/D52*100</f>
        <v>101.60519637911749</v>
      </c>
      <c r="AD55" s="200">
        <f>AD52/AD54*100/AA54*100/X54*100/U54*100/R54*100/O54*100/L54*100/I54*100/F54*100/E54*100/D52*100</f>
        <v>90.340311949224457</v>
      </c>
      <c r="AE55" s="200">
        <f>AE52/AE54*100/AB54*100/Y54*100/V54*100/S54*100/P54*100/M54*100/J54*100/G54*100/F54*100/E54*100/D52*100</f>
        <v>101.80310088277649</v>
      </c>
      <c r="AF55" s="200">
        <f>AF52/AF54*100/AC54*100/Z54*100/W54*100/T54*100/Q54*100/N54*100/K54*100/H54*100/G54*100/E54*100/D52*100</f>
        <v>108.30522135439568</v>
      </c>
      <c r="AG55" s="200">
        <f>AG52/AG54*100/AD54*100/AA54*100/X54*100/U54*100/R54*100/O54*100/L54*100/I54*100/F54*100/E54*100/D52*100</f>
        <v>91.352456233745087</v>
      </c>
      <c r="AH55" s="200">
        <f>AH52/AH54*100/AE54*100/AB54*100/Y54*100/V54*100/S54*100/P54*100/M54*100/J54*100/G54*100/E54*100/D52*100</f>
        <v>108.39002867833835</v>
      </c>
      <c r="AI55" s="200">
        <f>AI52/AI54*100/AF54*100/AC54*100/Z54*100/W54*100/T54*100/Q54*100/N54*100/K54*100/H54*100/E54*100/D52*100</f>
        <v>115.31831875087002</v>
      </c>
      <c r="AJ55" s="200">
        <f>AJ52/AJ54*100/AG54*100/AD54*100/AA54*100/X54*100/U54*100/R54*100/O54*100/L54*100/I54*100/F54*100/E54*100/D52*100</f>
        <v>92.44868635476702</v>
      </c>
      <c r="AK55" s="200">
        <f>AK52/AK54*100/AH54*100/AE54*100/AB54*100/Y54*100/V54*100/S54*100/P54*100/M54*100/J54*100/G54*100/E54*100/D52*100</f>
        <v>109.79910104433874</v>
      </c>
      <c r="AL55" s="200">
        <f>AL52/AL54*100/AI54*100/AF54*100/AC54*100/Z54*100/W54*100/T54*100/Q54*100/N54*100/K54*100/H54*100/E54*100/D52*100</f>
        <v>116.93277714386454</v>
      </c>
    </row>
    <row r="56" spans="1:38" s="1" customFormat="1" ht="30.75" customHeight="1" x14ac:dyDescent="0.25">
      <c r="A56" s="220" t="s">
        <v>55</v>
      </c>
      <c r="B56" s="34" t="s">
        <v>26</v>
      </c>
      <c r="C56" s="149">
        <v>9053</v>
      </c>
      <c r="D56" s="150">
        <v>8477</v>
      </c>
      <c r="E56" s="151">
        <v>8175</v>
      </c>
      <c r="F56" s="152">
        <v>8114</v>
      </c>
      <c r="G56" s="150">
        <v>8152</v>
      </c>
      <c r="H56" s="151">
        <v>8155</v>
      </c>
      <c r="I56" s="149">
        <v>8094</v>
      </c>
      <c r="J56" s="150">
        <v>8144</v>
      </c>
      <c r="K56" s="151">
        <v>8152</v>
      </c>
      <c r="L56" s="149">
        <v>8092</v>
      </c>
      <c r="M56" s="150">
        <v>8158</v>
      </c>
      <c r="N56" s="151">
        <v>8174</v>
      </c>
      <c r="O56" s="149">
        <v>8080</v>
      </c>
      <c r="P56" s="150">
        <v>8157</v>
      </c>
      <c r="Q56" s="151">
        <v>8180</v>
      </c>
      <c r="R56" s="149">
        <v>8075</v>
      </c>
      <c r="S56" s="150">
        <v>8154</v>
      </c>
      <c r="T56" s="151">
        <v>8178</v>
      </c>
      <c r="U56" s="149">
        <v>8070</v>
      </c>
      <c r="V56" s="150">
        <v>8152</v>
      </c>
      <c r="W56" s="151">
        <v>8177</v>
      </c>
      <c r="X56" s="149">
        <v>8065</v>
      </c>
      <c r="Y56" s="150">
        <v>8150</v>
      </c>
      <c r="Z56" s="151">
        <v>8177</v>
      </c>
      <c r="AA56" s="149">
        <v>8065</v>
      </c>
      <c r="AB56" s="150">
        <v>8150</v>
      </c>
      <c r="AC56" s="151">
        <v>8180</v>
      </c>
      <c r="AD56" s="149">
        <v>8063</v>
      </c>
      <c r="AE56" s="150">
        <v>8152</v>
      </c>
      <c r="AF56" s="151">
        <v>8185</v>
      </c>
      <c r="AG56" s="149">
        <v>8062</v>
      </c>
      <c r="AH56" s="150">
        <v>8154</v>
      </c>
      <c r="AI56" s="151">
        <v>8190</v>
      </c>
      <c r="AJ56" s="149">
        <v>8061</v>
      </c>
      <c r="AK56" s="150">
        <v>8154</v>
      </c>
      <c r="AL56" s="151">
        <v>8192</v>
      </c>
    </row>
    <row r="57" spans="1:38" s="74" customFormat="1" x14ac:dyDescent="0.25">
      <c r="A57" s="220"/>
      <c r="B57" s="46" t="s">
        <v>27</v>
      </c>
      <c r="C57" s="153">
        <v>96.2</v>
      </c>
      <c r="D57" s="28">
        <f>IF((ISERROR(D56/C56)),0,(D56/C56)*100)</f>
        <v>93.637468242571515</v>
      </c>
      <c r="E57" s="29">
        <f>IF((ISERROR(E56/D56)),0,(E56/D56)*100)</f>
        <v>96.437418898195119</v>
      </c>
      <c r="F57" s="30">
        <f>IF((ISERROR(F56/E56)),0,(F56/E56)*100)</f>
        <v>99.25382262996942</v>
      </c>
      <c r="G57" s="31">
        <f>IF((ISERROR(G56/E56)),0,(G56/E56)*100)</f>
        <v>99.718654434250766</v>
      </c>
      <c r="H57" s="29">
        <f t="shared" ref="H57:AL57" si="259">IF((ISERROR(H56/E56)),0,(H56/E56)*100)</f>
        <v>99.75535168195718</v>
      </c>
      <c r="I57" s="32">
        <f t="shared" si="259"/>
        <v>99.753512447621389</v>
      </c>
      <c r="J57" s="31">
        <f t="shared" si="259"/>
        <v>99.901864573110885</v>
      </c>
      <c r="K57" s="29">
        <f t="shared" si="259"/>
        <v>99.963212752912327</v>
      </c>
      <c r="L57" s="32">
        <f t="shared" si="259"/>
        <v>99.975290338522356</v>
      </c>
      <c r="M57" s="31">
        <f t="shared" si="259"/>
        <v>100.17190569744596</v>
      </c>
      <c r="N57" s="29">
        <f t="shared" si="259"/>
        <v>100.26987242394505</v>
      </c>
      <c r="O57" s="32">
        <f t="shared" si="259"/>
        <v>99.851705388037573</v>
      </c>
      <c r="P57" s="31">
        <f t="shared" si="259"/>
        <v>99.987742093650397</v>
      </c>
      <c r="Q57" s="29">
        <f t="shared" si="259"/>
        <v>100.07340347443112</v>
      </c>
      <c r="R57" s="32">
        <f t="shared" si="259"/>
        <v>99.938118811881196</v>
      </c>
      <c r="S57" s="31">
        <f t="shared" si="259"/>
        <v>99.963221772710554</v>
      </c>
      <c r="T57" s="29">
        <f t="shared" si="259"/>
        <v>99.975550122249388</v>
      </c>
      <c r="U57" s="32">
        <f t="shared" si="259"/>
        <v>99.938080495356047</v>
      </c>
      <c r="V57" s="31">
        <f t="shared" si="259"/>
        <v>99.975472160902626</v>
      </c>
      <c r="W57" s="29">
        <f t="shared" si="259"/>
        <v>99.987772071411101</v>
      </c>
      <c r="X57" s="32">
        <f t="shared" si="259"/>
        <v>99.938042131350684</v>
      </c>
      <c r="Y57" s="31">
        <f t="shared" si="259"/>
        <v>99.975466143277728</v>
      </c>
      <c r="Z57" s="29">
        <f t="shared" si="259"/>
        <v>100</v>
      </c>
      <c r="AA57" s="32">
        <f t="shared" si="259"/>
        <v>100</v>
      </c>
      <c r="AB57" s="31">
        <f t="shared" si="259"/>
        <v>100</v>
      </c>
      <c r="AC57" s="29">
        <f t="shared" si="259"/>
        <v>100.0366882719824</v>
      </c>
      <c r="AD57" s="32">
        <f t="shared" si="259"/>
        <v>99.975201487910724</v>
      </c>
      <c r="AE57" s="31">
        <f t="shared" si="259"/>
        <v>100.02453987730063</v>
      </c>
      <c r="AF57" s="29">
        <f t="shared" si="259"/>
        <v>100.06112469437653</v>
      </c>
      <c r="AG57" s="32">
        <f t="shared" si="259"/>
        <v>99.987597668361644</v>
      </c>
      <c r="AH57" s="31">
        <f t="shared" si="259"/>
        <v>100.02453385672227</v>
      </c>
      <c r="AI57" s="29">
        <f t="shared" si="259"/>
        <v>100.06108735491752</v>
      </c>
      <c r="AJ57" s="32">
        <f t="shared" si="259"/>
        <v>99.987596129992568</v>
      </c>
      <c r="AK57" s="31">
        <f t="shared" si="259"/>
        <v>100</v>
      </c>
      <c r="AL57" s="29">
        <f t="shared" si="259"/>
        <v>100.02442002442002</v>
      </c>
    </row>
    <row r="58" spans="1:38" s="1" customFormat="1" x14ac:dyDescent="0.25">
      <c r="A58" s="214" t="s">
        <v>56</v>
      </c>
      <c r="B58" s="34" t="s">
        <v>26</v>
      </c>
      <c r="C58" s="154">
        <v>240</v>
      </c>
      <c r="D58" s="155">
        <v>214</v>
      </c>
      <c r="E58" s="156">
        <v>152</v>
      </c>
      <c r="F58" s="157">
        <v>136</v>
      </c>
      <c r="G58" s="155">
        <v>125</v>
      </c>
      <c r="H58" s="156">
        <v>122</v>
      </c>
      <c r="I58" s="154">
        <v>133</v>
      </c>
      <c r="J58" s="155">
        <v>117</v>
      </c>
      <c r="K58" s="156">
        <v>113</v>
      </c>
      <c r="L58" s="154">
        <v>128</v>
      </c>
      <c r="M58" s="155">
        <v>109</v>
      </c>
      <c r="N58" s="156">
        <v>105</v>
      </c>
      <c r="O58" s="154">
        <v>127</v>
      </c>
      <c r="P58" s="155">
        <v>108</v>
      </c>
      <c r="Q58" s="156">
        <v>104</v>
      </c>
      <c r="R58" s="154">
        <v>126</v>
      </c>
      <c r="S58" s="155">
        <v>107</v>
      </c>
      <c r="T58" s="156">
        <v>102</v>
      </c>
      <c r="U58" s="154">
        <v>125</v>
      </c>
      <c r="V58" s="155">
        <v>104</v>
      </c>
      <c r="W58" s="156">
        <v>99</v>
      </c>
      <c r="X58" s="154">
        <v>123</v>
      </c>
      <c r="Y58" s="155">
        <v>102</v>
      </c>
      <c r="Z58" s="156">
        <v>96</v>
      </c>
      <c r="AA58" s="154">
        <v>121</v>
      </c>
      <c r="AB58" s="155">
        <v>100</v>
      </c>
      <c r="AC58" s="156">
        <v>94</v>
      </c>
      <c r="AD58" s="154">
        <v>119</v>
      </c>
      <c r="AE58" s="155">
        <v>97</v>
      </c>
      <c r="AF58" s="156">
        <v>91</v>
      </c>
      <c r="AG58" s="154">
        <v>117</v>
      </c>
      <c r="AH58" s="155">
        <v>95</v>
      </c>
      <c r="AI58" s="156">
        <v>89</v>
      </c>
      <c r="AJ58" s="154">
        <v>115</v>
      </c>
      <c r="AK58" s="155">
        <v>93</v>
      </c>
      <c r="AL58" s="156">
        <v>86</v>
      </c>
    </row>
    <row r="59" spans="1:38" s="74" customFormat="1" x14ac:dyDescent="0.25">
      <c r="A59" s="214"/>
      <c r="B59" s="46" t="s">
        <v>27</v>
      </c>
      <c r="C59" s="158">
        <v>30</v>
      </c>
      <c r="D59" s="28">
        <f>IF((ISERROR(D58/C58)),0,(D58/C58)*100)</f>
        <v>89.166666666666671</v>
      </c>
      <c r="E59" s="29">
        <f>IF((ISERROR(E58/D58)),0,(E58/D58)*100)</f>
        <v>71.028037383177562</v>
      </c>
      <c r="F59" s="30">
        <f>IF((ISERROR(F58/E58)),0,(F58/E58)*100)</f>
        <v>89.473684210526315</v>
      </c>
      <c r="G59" s="31">
        <f>IF((ISERROR(G58/E58)),0,(G58/E58)*100)</f>
        <v>82.23684210526315</v>
      </c>
      <c r="H59" s="29">
        <f t="shared" ref="H59:AL59" si="260">IF((ISERROR(H58/E58)),0,(H58/E58)*100)</f>
        <v>80.26315789473685</v>
      </c>
      <c r="I59" s="32">
        <f t="shared" si="260"/>
        <v>97.794117647058826</v>
      </c>
      <c r="J59" s="31">
        <f t="shared" si="260"/>
        <v>93.600000000000009</v>
      </c>
      <c r="K59" s="29">
        <f t="shared" si="260"/>
        <v>92.622950819672127</v>
      </c>
      <c r="L59" s="32">
        <f t="shared" si="260"/>
        <v>96.240601503759393</v>
      </c>
      <c r="M59" s="31">
        <f t="shared" si="260"/>
        <v>93.162393162393158</v>
      </c>
      <c r="N59" s="29">
        <f t="shared" si="260"/>
        <v>92.920353982300881</v>
      </c>
      <c r="O59" s="32">
        <f t="shared" si="260"/>
        <v>99.21875</v>
      </c>
      <c r="P59" s="31">
        <f t="shared" si="260"/>
        <v>99.082568807339456</v>
      </c>
      <c r="Q59" s="29">
        <f t="shared" si="260"/>
        <v>99.047619047619051</v>
      </c>
      <c r="R59" s="32">
        <f t="shared" si="260"/>
        <v>99.212598425196859</v>
      </c>
      <c r="S59" s="31">
        <f t="shared" si="260"/>
        <v>99.074074074074076</v>
      </c>
      <c r="T59" s="29">
        <f t="shared" si="260"/>
        <v>98.076923076923066</v>
      </c>
      <c r="U59" s="32">
        <f t="shared" si="260"/>
        <v>99.206349206349216</v>
      </c>
      <c r="V59" s="31">
        <f t="shared" si="260"/>
        <v>97.196261682242991</v>
      </c>
      <c r="W59" s="29">
        <f t="shared" si="260"/>
        <v>97.058823529411768</v>
      </c>
      <c r="X59" s="32">
        <f t="shared" si="260"/>
        <v>98.4</v>
      </c>
      <c r="Y59" s="31">
        <f t="shared" si="260"/>
        <v>98.076923076923066</v>
      </c>
      <c r="Z59" s="29">
        <f t="shared" si="260"/>
        <v>96.969696969696969</v>
      </c>
      <c r="AA59" s="32">
        <f t="shared" si="260"/>
        <v>98.373983739837399</v>
      </c>
      <c r="AB59" s="31">
        <f t="shared" si="260"/>
        <v>98.039215686274503</v>
      </c>
      <c r="AC59" s="29">
        <f t="shared" si="260"/>
        <v>97.916666666666657</v>
      </c>
      <c r="AD59" s="32">
        <f t="shared" si="260"/>
        <v>98.347107438016536</v>
      </c>
      <c r="AE59" s="31">
        <f t="shared" si="260"/>
        <v>97</v>
      </c>
      <c r="AF59" s="29">
        <f t="shared" si="260"/>
        <v>96.808510638297875</v>
      </c>
      <c r="AG59" s="32">
        <f t="shared" si="260"/>
        <v>98.319327731092429</v>
      </c>
      <c r="AH59" s="31">
        <f t="shared" si="260"/>
        <v>97.9381443298969</v>
      </c>
      <c r="AI59" s="29">
        <f t="shared" si="260"/>
        <v>97.802197802197796</v>
      </c>
      <c r="AJ59" s="32">
        <f t="shared" si="260"/>
        <v>98.290598290598282</v>
      </c>
      <c r="AK59" s="31">
        <f t="shared" si="260"/>
        <v>97.894736842105274</v>
      </c>
      <c r="AL59" s="29">
        <f t="shared" si="260"/>
        <v>96.629213483146074</v>
      </c>
    </row>
    <row r="60" spans="1:38" s="1" customFormat="1" x14ac:dyDescent="0.25">
      <c r="A60" s="25" t="s">
        <v>57</v>
      </c>
      <c r="B60" s="34" t="s">
        <v>58</v>
      </c>
      <c r="C60" s="163">
        <v>2.6</v>
      </c>
      <c r="D60" s="164">
        <v>2.5</v>
      </c>
      <c r="E60" s="165">
        <v>1.8</v>
      </c>
      <c r="F60" s="166">
        <v>1.6</v>
      </c>
      <c r="G60" s="164">
        <v>1.5</v>
      </c>
      <c r="H60" s="165">
        <v>1.4</v>
      </c>
      <c r="I60" s="163">
        <v>1.6</v>
      </c>
      <c r="J60" s="164">
        <v>1.4</v>
      </c>
      <c r="K60" s="165">
        <v>1.3</v>
      </c>
      <c r="L60" s="163">
        <v>1.6</v>
      </c>
      <c r="M60" s="164">
        <v>1.4</v>
      </c>
      <c r="N60" s="165">
        <v>1.3</v>
      </c>
      <c r="O60" s="163">
        <v>1.6</v>
      </c>
      <c r="P60" s="164">
        <v>1.4</v>
      </c>
      <c r="Q60" s="165">
        <v>1.3</v>
      </c>
      <c r="R60" s="163">
        <v>1.5</v>
      </c>
      <c r="S60" s="164">
        <v>1.3</v>
      </c>
      <c r="T60" s="165">
        <v>1.2</v>
      </c>
      <c r="U60" s="163">
        <v>1.5</v>
      </c>
      <c r="V60" s="164">
        <v>1.3</v>
      </c>
      <c r="W60" s="165">
        <v>1.2</v>
      </c>
      <c r="X60" s="163">
        <v>1.4</v>
      </c>
      <c r="Y60" s="164">
        <v>1.2</v>
      </c>
      <c r="Z60" s="165">
        <v>1.1000000000000001</v>
      </c>
      <c r="AA60" s="163">
        <v>1.4</v>
      </c>
      <c r="AB60" s="164">
        <v>1.2</v>
      </c>
      <c r="AC60" s="165">
        <v>1.1000000000000001</v>
      </c>
      <c r="AD60" s="163">
        <v>1.4</v>
      </c>
      <c r="AE60" s="164">
        <v>1.2</v>
      </c>
      <c r="AF60" s="165">
        <v>1.1000000000000001</v>
      </c>
      <c r="AG60" s="163">
        <v>1.4</v>
      </c>
      <c r="AH60" s="164">
        <v>1.2</v>
      </c>
      <c r="AI60" s="165">
        <v>1.1000000000000001</v>
      </c>
      <c r="AJ60" s="163">
        <v>1.4</v>
      </c>
      <c r="AK60" s="164">
        <v>1.2</v>
      </c>
      <c r="AL60" s="165">
        <v>1.1000000000000001</v>
      </c>
    </row>
    <row r="61" spans="1:38" ht="30.75" customHeight="1" x14ac:dyDescent="0.25">
      <c r="A61" s="214" t="s">
        <v>59</v>
      </c>
      <c r="B61" s="34" t="s">
        <v>26</v>
      </c>
      <c r="C61" s="159">
        <v>117</v>
      </c>
      <c r="D61" s="160">
        <v>55</v>
      </c>
      <c r="E61" s="161">
        <v>55</v>
      </c>
      <c r="F61" s="162">
        <v>35</v>
      </c>
      <c r="G61" s="160">
        <v>32</v>
      </c>
      <c r="H61" s="161">
        <v>30</v>
      </c>
      <c r="I61" s="159">
        <v>34</v>
      </c>
      <c r="J61" s="160">
        <v>30</v>
      </c>
      <c r="K61" s="161">
        <v>27</v>
      </c>
      <c r="L61" s="159">
        <v>33</v>
      </c>
      <c r="M61" s="160">
        <v>28</v>
      </c>
      <c r="N61" s="161">
        <v>25</v>
      </c>
      <c r="O61" s="159">
        <v>32</v>
      </c>
      <c r="P61" s="160">
        <v>27</v>
      </c>
      <c r="Q61" s="161">
        <v>24</v>
      </c>
      <c r="R61" s="159">
        <v>30</v>
      </c>
      <c r="S61" s="160">
        <v>25</v>
      </c>
      <c r="T61" s="161">
        <v>22</v>
      </c>
      <c r="U61" s="159">
        <v>29</v>
      </c>
      <c r="V61" s="160">
        <v>24</v>
      </c>
      <c r="W61" s="161">
        <v>21</v>
      </c>
      <c r="X61" s="159">
        <v>28</v>
      </c>
      <c r="Y61" s="160">
        <v>23</v>
      </c>
      <c r="Z61" s="161">
        <v>20</v>
      </c>
      <c r="AA61" s="159">
        <v>27</v>
      </c>
      <c r="AB61" s="160">
        <v>22</v>
      </c>
      <c r="AC61" s="161">
        <v>19</v>
      </c>
      <c r="AD61" s="159">
        <v>26</v>
      </c>
      <c r="AE61" s="160">
        <v>21</v>
      </c>
      <c r="AF61" s="161">
        <v>18</v>
      </c>
      <c r="AG61" s="159">
        <v>25</v>
      </c>
      <c r="AH61" s="160">
        <v>20</v>
      </c>
      <c r="AI61" s="161">
        <v>17</v>
      </c>
      <c r="AJ61" s="159">
        <v>24</v>
      </c>
      <c r="AK61" s="160">
        <v>20</v>
      </c>
      <c r="AL61" s="161">
        <v>16</v>
      </c>
    </row>
    <row r="62" spans="1:38" s="74" customFormat="1" ht="20.25" customHeight="1" x14ac:dyDescent="0.25">
      <c r="A62" s="214"/>
      <c r="B62" s="46" t="s">
        <v>27</v>
      </c>
      <c r="C62" s="168">
        <v>61.5</v>
      </c>
      <c r="D62" s="28">
        <f>IF((ISERROR(D61/C61)),0,(D61/C61)*100)</f>
        <v>47.008547008547005</v>
      </c>
      <c r="E62" s="29">
        <f>IF((ISERROR(E61/D61)),0,(E61/D61)*100)</f>
        <v>100</v>
      </c>
      <c r="F62" s="30">
        <f>IF((ISERROR(F61/E61)),0,(F61/E61)*100)</f>
        <v>63.636363636363633</v>
      </c>
      <c r="G62" s="31">
        <f>IF((ISERROR(G61/E61)),0,(G61/E61)*100)</f>
        <v>58.18181818181818</v>
      </c>
      <c r="H62" s="29">
        <f t="shared" ref="H62:AL62" si="261">IF((ISERROR(H61/E61)),0,(H61/E61)*100)</f>
        <v>54.54545454545454</v>
      </c>
      <c r="I62" s="32">
        <f t="shared" si="261"/>
        <v>97.142857142857139</v>
      </c>
      <c r="J62" s="31">
        <f t="shared" si="261"/>
        <v>93.75</v>
      </c>
      <c r="K62" s="29">
        <f t="shared" si="261"/>
        <v>90</v>
      </c>
      <c r="L62" s="32">
        <f t="shared" si="261"/>
        <v>97.058823529411768</v>
      </c>
      <c r="M62" s="31">
        <f t="shared" si="261"/>
        <v>93.333333333333329</v>
      </c>
      <c r="N62" s="29">
        <f t="shared" si="261"/>
        <v>92.592592592592595</v>
      </c>
      <c r="O62" s="32">
        <f t="shared" si="261"/>
        <v>96.969696969696969</v>
      </c>
      <c r="P62" s="31">
        <f t="shared" si="261"/>
        <v>96.428571428571431</v>
      </c>
      <c r="Q62" s="29">
        <f t="shared" si="261"/>
        <v>96</v>
      </c>
      <c r="R62" s="32">
        <f t="shared" si="261"/>
        <v>93.75</v>
      </c>
      <c r="S62" s="31">
        <f t="shared" si="261"/>
        <v>92.592592592592595</v>
      </c>
      <c r="T62" s="29">
        <f t="shared" si="261"/>
        <v>91.666666666666657</v>
      </c>
      <c r="U62" s="32">
        <f t="shared" si="261"/>
        <v>96.666666666666671</v>
      </c>
      <c r="V62" s="31">
        <f t="shared" si="261"/>
        <v>96</v>
      </c>
      <c r="W62" s="29">
        <f t="shared" si="261"/>
        <v>95.454545454545453</v>
      </c>
      <c r="X62" s="32">
        <f t="shared" si="261"/>
        <v>96.551724137931032</v>
      </c>
      <c r="Y62" s="31">
        <f t="shared" si="261"/>
        <v>95.833333333333343</v>
      </c>
      <c r="Z62" s="29">
        <f t="shared" si="261"/>
        <v>95.238095238095227</v>
      </c>
      <c r="AA62" s="32">
        <f t="shared" si="261"/>
        <v>96.428571428571431</v>
      </c>
      <c r="AB62" s="31">
        <f t="shared" si="261"/>
        <v>95.652173913043484</v>
      </c>
      <c r="AC62" s="29">
        <f t="shared" si="261"/>
        <v>95</v>
      </c>
      <c r="AD62" s="32">
        <f t="shared" si="261"/>
        <v>96.296296296296291</v>
      </c>
      <c r="AE62" s="31">
        <f t="shared" si="261"/>
        <v>95.454545454545453</v>
      </c>
      <c r="AF62" s="29">
        <f t="shared" si="261"/>
        <v>94.73684210526315</v>
      </c>
      <c r="AG62" s="32">
        <f t="shared" si="261"/>
        <v>96.15384615384616</v>
      </c>
      <c r="AH62" s="31">
        <f t="shared" si="261"/>
        <v>95.238095238095227</v>
      </c>
      <c r="AI62" s="29">
        <f t="shared" si="261"/>
        <v>94.444444444444443</v>
      </c>
      <c r="AJ62" s="32">
        <f t="shared" si="261"/>
        <v>96</v>
      </c>
      <c r="AK62" s="31">
        <v>95.2</v>
      </c>
      <c r="AL62" s="29">
        <f t="shared" si="261"/>
        <v>94.117647058823522</v>
      </c>
    </row>
    <row r="63" spans="1:38" x14ac:dyDescent="0.25">
      <c r="A63" s="39" t="s">
        <v>60</v>
      </c>
      <c r="B63" s="34" t="s">
        <v>58</v>
      </c>
      <c r="C63" s="169">
        <v>1.3</v>
      </c>
      <c r="D63" s="175">
        <v>0.6</v>
      </c>
      <c r="E63" s="176">
        <v>0.7</v>
      </c>
      <c r="F63" s="177">
        <v>0.4</v>
      </c>
      <c r="G63" s="175">
        <v>0.4</v>
      </c>
      <c r="H63" s="176">
        <v>0.3</v>
      </c>
      <c r="I63" s="174">
        <v>0.4</v>
      </c>
      <c r="J63" s="175">
        <v>0.4</v>
      </c>
      <c r="K63" s="176">
        <v>0.3</v>
      </c>
      <c r="L63" s="174">
        <v>0.4</v>
      </c>
      <c r="M63" s="175">
        <v>0.3</v>
      </c>
      <c r="N63" s="176">
        <v>0.3</v>
      </c>
      <c r="O63" s="174">
        <v>0.4</v>
      </c>
      <c r="P63" s="175">
        <v>0.3</v>
      </c>
      <c r="Q63" s="176">
        <v>0.3</v>
      </c>
      <c r="R63" s="174">
        <v>0.4</v>
      </c>
      <c r="S63" s="175">
        <v>0.3</v>
      </c>
      <c r="T63" s="176">
        <v>0.3</v>
      </c>
      <c r="U63" s="174">
        <v>0.4</v>
      </c>
      <c r="V63" s="175">
        <v>0.3</v>
      </c>
      <c r="W63" s="176">
        <v>0.3</v>
      </c>
      <c r="X63" s="174">
        <v>0.3</v>
      </c>
      <c r="Y63" s="175">
        <v>0.3</v>
      </c>
      <c r="Z63" s="176">
        <v>0.2</v>
      </c>
      <c r="AA63" s="174">
        <v>0.3</v>
      </c>
      <c r="AB63" s="175">
        <v>0.3</v>
      </c>
      <c r="AC63" s="176">
        <v>0.2</v>
      </c>
      <c r="AD63" s="174">
        <v>0.3</v>
      </c>
      <c r="AE63" s="175">
        <v>0.3</v>
      </c>
      <c r="AF63" s="176">
        <v>0.2</v>
      </c>
      <c r="AG63" s="174">
        <v>0.3</v>
      </c>
      <c r="AH63" s="175">
        <v>0.2</v>
      </c>
      <c r="AI63" s="176">
        <v>0.1</v>
      </c>
      <c r="AJ63" s="174">
        <v>0.3</v>
      </c>
      <c r="AK63" s="175"/>
      <c r="AL63" s="176"/>
    </row>
    <row r="64" spans="1:38" s="1" customFormat="1" ht="39" customHeight="1" x14ac:dyDescent="0.25">
      <c r="A64" s="214" t="s">
        <v>61</v>
      </c>
      <c r="B64" s="34" t="s">
        <v>62</v>
      </c>
      <c r="C64" s="167">
        <v>32236.1</v>
      </c>
      <c r="D64" s="171">
        <v>39833.800000000003</v>
      </c>
      <c r="E64" s="172">
        <v>45045.1</v>
      </c>
      <c r="F64" s="173">
        <v>50778</v>
      </c>
      <c r="G64" s="171">
        <v>51304.4</v>
      </c>
      <c r="H64" s="172">
        <v>51351</v>
      </c>
      <c r="I64" s="170">
        <v>54398.2</v>
      </c>
      <c r="J64" s="171">
        <v>55486.8</v>
      </c>
      <c r="K64" s="172">
        <v>55665</v>
      </c>
      <c r="L64" s="170">
        <v>58064.2</v>
      </c>
      <c r="M64" s="171">
        <v>59465.4</v>
      </c>
      <c r="N64" s="172">
        <v>59784</v>
      </c>
      <c r="O64" s="170">
        <v>61838</v>
      </c>
      <c r="P64" s="171">
        <v>63509</v>
      </c>
      <c r="Q64" s="172">
        <v>63968</v>
      </c>
      <c r="R64" s="170">
        <v>66166</v>
      </c>
      <c r="S64" s="171">
        <v>68082</v>
      </c>
      <c r="T64" s="172">
        <v>68765</v>
      </c>
      <c r="U64" s="170">
        <v>70136</v>
      </c>
      <c r="V64" s="171">
        <v>72303</v>
      </c>
      <c r="W64" s="172">
        <v>73166</v>
      </c>
      <c r="X64" s="170">
        <v>74484</v>
      </c>
      <c r="Y64" s="171">
        <v>76930</v>
      </c>
      <c r="Z64" s="172">
        <v>78068</v>
      </c>
      <c r="AA64" s="170">
        <v>78208</v>
      </c>
      <c r="AB64" s="171">
        <v>80930</v>
      </c>
      <c r="AC64" s="172">
        <v>82361</v>
      </c>
      <c r="AD64" s="170">
        <v>82509</v>
      </c>
      <c r="AE64" s="171">
        <v>85543</v>
      </c>
      <c r="AF64" s="172">
        <v>87302</v>
      </c>
      <c r="AG64" s="170">
        <v>86634</v>
      </c>
      <c r="AH64" s="171">
        <v>89991</v>
      </c>
      <c r="AI64" s="172">
        <v>92103.6</v>
      </c>
      <c r="AJ64" s="170">
        <v>91399</v>
      </c>
      <c r="AK64" s="171">
        <v>95120</v>
      </c>
      <c r="AL64" s="172">
        <v>97630</v>
      </c>
    </row>
    <row r="65" spans="1:38" s="74" customFormat="1" x14ac:dyDescent="0.25">
      <c r="A65" s="214"/>
      <c r="B65" s="46" t="s">
        <v>27</v>
      </c>
      <c r="C65" s="168">
        <v>118.1</v>
      </c>
      <c r="D65" s="28">
        <f>IF((ISERROR(D64/C64)),0,(D64/C64)*100)</f>
        <v>123.56891807631818</v>
      </c>
      <c r="E65" s="29">
        <f t="shared" ref="E65:F65" si="262">IF((ISERROR(E64/D64)),0,(E64/D64)*100)</f>
        <v>113.08260823722567</v>
      </c>
      <c r="F65" s="30">
        <f t="shared" si="262"/>
        <v>112.72702247303259</v>
      </c>
      <c r="G65" s="31">
        <f t="shared" ref="G65" si="263">IF((ISERROR(G64/E64)),0,(G64/E64)*100)</f>
        <v>113.89562904733256</v>
      </c>
      <c r="H65" s="29">
        <f t="shared" ref="H65:AL65" si="264">IF((ISERROR(H64/E64)),0,(H64/E64)*100)</f>
        <v>113.99908092112128</v>
      </c>
      <c r="I65" s="32">
        <f t="shared" si="264"/>
        <v>107.12946551656228</v>
      </c>
      <c r="J65" s="31">
        <f t="shared" si="264"/>
        <v>108.15212730292139</v>
      </c>
      <c r="K65" s="29">
        <f t="shared" si="264"/>
        <v>108.40100484898055</v>
      </c>
      <c r="L65" s="32">
        <f t="shared" si="264"/>
        <v>106.73919357625803</v>
      </c>
      <c r="M65" s="31">
        <f t="shared" si="264"/>
        <v>107.17035403014772</v>
      </c>
      <c r="N65" s="29">
        <f t="shared" si="264"/>
        <v>107.39962274319591</v>
      </c>
      <c r="O65" s="32">
        <f t="shared" si="264"/>
        <v>106.49935760761365</v>
      </c>
      <c r="P65" s="31">
        <f t="shared" si="264"/>
        <v>106.79992062611198</v>
      </c>
      <c r="Q65" s="29">
        <f t="shared" si="264"/>
        <v>106.99852803425667</v>
      </c>
      <c r="R65" s="32">
        <f t="shared" si="264"/>
        <v>106.99893269510656</v>
      </c>
      <c r="S65" s="31">
        <f t="shared" si="264"/>
        <v>107.20055425215324</v>
      </c>
      <c r="T65" s="29">
        <f t="shared" si="264"/>
        <v>107.49906203101551</v>
      </c>
      <c r="U65" s="32">
        <f t="shared" si="264"/>
        <v>106.0000604540096</v>
      </c>
      <c r="V65" s="31">
        <f t="shared" si="264"/>
        <v>106.19987661937076</v>
      </c>
      <c r="W65" s="29">
        <f t="shared" si="264"/>
        <v>106.40005816912674</v>
      </c>
      <c r="X65" s="32">
        <f t="shared" si="264"/>
        <v>106.19938405383826</v>
      </c>
      <c r="Y65" s="31">
        <f t="shared" si="264"/>
        <v>106.39945783715751</v>
      </c>
      <c r="Z65" s="29">
        <f t="shared" si="264"/>
        <v>106.69983325588387</v>
      </c>
      <c r="AA65" s="32">
        <f t="shared" si="264"/>
        <v>104.99973148595672</v>
      </c>
      <c r="AB65" s="31">
        <f t="shared" si="264"/>
        <v>105.1995320421162</v>
      </c>
      <c r="AC65" s="29">
        <f t="shared" si="264"/>
        <v>105.4990521084183</v>
      </c>
      <c r="AD65" s="32">
        <f t="shared" si="264"/>
        <v>105.49943739770869</v>
      </c>
      <c r="AE65" s="31">
        <f t="shared" si="264"/>
        <v>105.69998764364266</v>
      </c>
      <c r="AF65" s="29">
        <f t="shared" si="264"/>
        <v>105.99919864984642</v>
      </c>
      <c r="AG65" s="32">
        <f t="shared" si="264"/>
        <v>104.99945460495219</v>
      </c>
      <c r="AH65" s="31">
        <f t="shared" si="264"/>
        <v>105.19972411535718</v>
      </c>
      <c r="AI65" s="29">
        <f t="shared" si="264"/>
        <v>105.4999885455087</v>
      </c>
      <c r="AJ65" s="32">
        <f t="shared" si="264"/>
        <v>105.50015005655978</v>
      </c>
      <c r="AK65" s="31">
        <f t="shared" si="264"/>
        <v>105.69945883477236</v>
      </c>
      <c r="AL65" s="29">
        <f t="shared" si="264"/>
        <v>106.00019977503594</v>
      </c>
    </row>
    <row r="66" spans="1:38" s="1" customFormat="1" x14ac:dyDescent="0.25">
      <c r="A66" s="39" t="s">
        <v>63</v>
      </c>
      <c r="B66" s="62" t="s">
        <v>58</v>
      </c>
      <c r="C66" s="40">
        <f>IF((ISERROR(C65/#REF!)),0,(C65/#REF!)*100)</f>
        <v>0</v>
      </c>
      <c r="D66" s="41">
        <f>IF((ISERROR(D65/#REF!)),0,(D65/#REF!)*100)</f>
        <v>0</v>
      </c>
      <c r="E66" s="42">
        <f>IF((ISERROR(E65/#REF!)),0,(E65/#REF!)*100)</f>
        <v>0</v>
      </c>
      <c r="F66" s="43">
        <f>IF((ISERROR(F65/#REF!)),0,(F65/#REF!)*100)</f>
        <v>0</v>
      </c>
      <c r="G66" s="65">
        <f>IF((ISERROR(G65/#REF!)),0,(G65/#REF!)*100)</f>
        <v>0</v>
      </c>
      <c r="H66" s="66">
        <f>IF((ISERROR(H65/#REF!)),0,(H65/#REF!)*100)</f>
        <v>0</v>
      </c>
      <c r="I66" s="67">
        <f>IF((ISERROR(I65/#REF!)),0,(I65/#REF!)*100)</f>
        <v>0</v>
      </c>
      <c r="J66" s="65">
        <f>IF((ISERROR(J65/#REF!)),0,(J65/#REF!)*100)</f>
        <v>0</v>
      </c>
      <c r="K66" s="66">
        <f>IF((ISERROR(K65/#REF!)),0,(K65/#REF!)*100)</f>
        <v>0</v>
      </c>
      <c r="L66" s="67">
        <f>IF((ISERROR(L65/#REF!)),0,(L65/#REF!)*100)</f>
        <v>0</v>
      </c>
      <c r="M66" s="65">
        <f>IF((ISERROR(M65/#REF!)),0,(M65/#REF!)*100)</f>
        <v>0</v>
      </c>
      <c r="N66" s="66">
        <f>IF((ISERROR(N65/#REF!)),0,(N65/#REF!)*100)</f>
        <v>0</v>
      </c>
      <c r="O66" s="67">
        <f>IF((ISERROR(O65/#REF!)),0,(O65/#REF!)*100)</f>
        <v>0</v>
      </c>
      <c r="P66" s="65">
        <f>IF((ISERROR(P65/#REF!)),0,(P65/#REF!)*100)</f>
        <v>0</v>
      </c>
      <c r="Q66" s="66">
        <f>IF((ISERROR(Q65/#REF!)),0,(Q65/#REF!)*100)</f>
        <v>0</v>
      </c>
      <c r="R66" s="67">
        <f>IF((ISERROR(R65/#REF!)),0,(R65/#REF!)*100)</f>
        <v>0</v>
      </c>
      <c r="S66" s="65">
        <f>IF((ISERROR(S65/#REF!)),0,(S65/#REF!)*100)</f>
        <v>0</v>
      </c>
      <c r="T66" s="66">
        <f>IF((ISERROR(T65/#REF!)),0,(T65/#REF!)*100)</f>
        <v>0</v>
      </c>
      <c r="U66" s="67">
        <f>IF((ISERROR(U65/#REF!)),0,(U65/#REF!)*100)</f>
        <v>0</v>
      </c>
      <c r="V66" s="65">
        <f>IF((ISERROR(V65/#REF!)),0,(V65/#REF!)*100)</f>
        <v>0</v>
      </c>
      <c r="W66" s="66">
        <f>IF((ISERROR(W65/#REF!)),0,(W65/#REF!)*100)</f>
        <v>0</v>
      </c>
      <c r="X66" s="67">
        <f>IF((ISERROR(X65/#REF!)),0,(X65/#REF!)*100)</f>
        <v>0</v>
      </c>
      <c r="Y66" s="65">
        <f>IF((ISERROR(Y65/#REF!)),0,(Y65/#REF!)*100)</f>
        <v>0</v>
      </c>
      <c r="Z66" s="66">
        <f>IF((ISERROR(Z65/#REF!)),0,(Z65/#REF!)*100)</f>
        <v>0</v>
      </c>
      <c r="AA66" s="67">
        <f>IF((ISERROR(AA65/#REF!)),0,(AA65/#REF!)*100)</f>
        <v>0</v>
      </c>
      <c r="AB66" s="65">
        <f>IF((ISERROR(AB65/#REF!)),0,(AB65/#REF!)*100)</f>
        <v>0</v>
      </c>
      <c r="AC66" s="66">
        <f>IF((ISERROR(AC65/#REF!)),0,(AC65/#REF!)*100)</f>
        <v>0</v>
      </c>
      <c r="AD66" s="67">
        <f>IF((ISERROR(AD65/#REF!)),0,(AD65/#REF!)*100)</f>
        <v>0</v>
      </c>
      <c r="AE66" s="65">
        <f>IF((ISERROR(AE65/#REF!)),0,(AE65/#REF!)*100)</f>
        <v>0</v>
      </c>
      <c r="AF66" s="66">
        <f>IF((ISERROR(AF65/#REF!)),0,(AF65/#REF!)*100)</f>
        <v>0</v>
      </c>
      <c r="AG66" s="67">
        <f>IF((ISERROR(AG65/#REF!)),0,(AG65/#REF!)*100)</f>
        <v>0</v>
      </c>
      <c r="AH66" s="65">
        <f>IF((ISERROR(AH65/#REF!)),0,(AH65/#REF!)*100)</f>
        <v>0</v>
      </c>
      <c r="AI66" s="66">
        <f>IF((ISERROR(AI65/#REF!)),0,(AI65/#REF!)*100)</f>
        <v>0</v>
      </c>
      <c r="AJ66" s="67">
        <f>IF((ISERROR(AJ65/#REF!)),0,(AJ65/#REF!)*100)</f>
        <v>0</v>
      </c>
      <c r="AK66" s="65">
        <f>IF((ISERROR(AK65/#REF!)),0,(AK65/#REF!)*100)</f>
        <v>0</v>
      </c>
      <c r="AL66" s="66">
        <f>IF((ISERROR(AL65/#REF!)),0,(AL65/#REF!)*100)</f>
        <v>0</v>
      </c>
    </row>
    <row r="67" spans="1:38" x14ac:dyDescent="0.25">
      <c r="C67" s="76"/>
      <c r="D67" s="77"/>
      <c r="E67" s="76"/>
      <c r="F67" s="76"/>
      <c r="G67" s="76"/>
      <c r="H67" s="76"/>
      <c r="I67" s="76"/>
      <c r="J67" s="76"/>
      <c r="K67" s="76"/>
    </row>
  </sheetData>
  <mergeCells count="36">
    <mergeCell ref="A58:A59"/>
    <mergeCell ref="A61:A62"/>
    <mergeCell ref="A64:A65"/>
    <mergeCell ref="A45:A46"/>
    <mergeCell ref="A47:A48"/>
    <mergeCell ref="A52:A53"/>
    <mergeCell ref="A56:A57"/>
    <mergeCell ref="A49:A50"/>
    <mergeCell ref="A38:A39"/>
    <mergeCell ref="A41:A42"/>
    <mergeCell ref="AG7:AI7"/>
    <mergeCell ref="AJ7:AL7"/>
    <mergeCell ref="A10:A11"/>
    <mergeCell ref="A35:A36"/>
    <mergeCell ref="AA7:AC7"/>
    <mergeCell ref="AD7:AF7"/>
    <mergeCell ref="C7:C8"/>
    <mergeCell ref="D7:D8"/>
    <mergeCell ref="E7:E8"/>
    <mergeCell ref="F7:H7"/>
    <mergeCell ref="I7:K7"/>
    <mergeCell ref="L7:N7"/>
    <mergeCell ref="O7:Q7"/>
    <mergeCell ref="AD6:AL6"/>
    <mergeCell ref="A1:T1"/>
    <mergeCell ref="A2:T2"/>
    <mergeCell ref="A3:T3"/>
    <mergeCell ref="A4:T4"/>
    <mergeCell ref="A6:A8"/>
    <mergeCell ref="B6:B8"/>
    <mergeCell ref="F6:N6"/>
    <mergeCell ref="O6:AC6"/>
    <mergeCell ref="U7:W7"/>
    <mergeCell ref="X7:Z7"/>
    <mergeCell ref="R7:T7"/>
    <mergeCell ref="AK1:AL1"/>
  </mergeCells>
  <conditionalFormatting sqref="G35">
    <cfRule type="cellIs" dxfId="5" priority="6" stopIfTrue="1" operator="lessThan">
      <formula>$F$10</formula>
    </cfRule>
  </conditionalFormatting>
  <conditionalFormatting sqref="J35">
    <cfRule type="cellIs" dxfId="4" priority="5" stopIfTrue="1" operator="lessThan">
      <formula>$H$10</formula>
    </cfRule>
  </conditionalFormatting>
  <conditionalFormatting sqref="M35">
    <cfRule type="cellIs" dxfId="3" priority="4" stopIfTrue="1" operator="lessThan">
      <formula>$J$10</formula>
    </cfRule>
  </conditionalFormatting>
  <conditionalFormatting sqref="G24">
    <cfRule type="cellIs" dxfId="2" priority="3" stopIfTrue="1" operator="lessThan">
      <formula>$F$11</formula>
    </cfRule>
  </conditionalFormatting>
  <conditionalFormatting sqref="J24">
    <cfRule type="cellIs" dxfId="1" priority="2" stopIfTrue="1" operator="lessThan">
      <formula>$H$11</formula>
    </cfRule>
  </conditionalFormatting>
  <conditionalFormatting sqref="M24">
    <cfRule type="cellIs" dxfId="0" priority="1" stopIfTrue="1" operator="lessThan">
      <formula>$J$11</formula>
    </cfRule>
  </conditionalFormatting>
  <pageMargins left="0.70866141732283472" right="0.39370078740157483" top="0.35433070866141736" bottom="0.15748031496062992" header="0.27559055118110237" footer="0.15748031496062992"/>
  <pageSetup paperSize="9" scale="50" orientation="landscape" r:id="rId1"/>
  <rowBreaks count="1" manualBreakCount="1">
    <brk id="36" max="16383" man="1"/>
  </rowBreaks>
  <colBreaks count="3" manualBreakCount="3">
    <brk id="14" max="66" man="1"/>
    <brk id="26" max="66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Луппова</dc:creator>
  <cp:lastModifiedBy>User</cp:lastModifiedBy>
  <cp:lastPrinted>2025-06-20T05:16:38Z</cp:lastPrinted>
  <dcterms:created xsi:type="dcterms:W3CDTF">2023-05-02T08:30:29Z</dcterms:created>
  <dcterms:modified xsi:type="dcterms:W3CDTF">2025-06-20T05:17:09Z</dcterms:modified>
</cp:coreProperties>
</file>